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19440" windowHeight="11760"/>
  </bookViews>
  <sheets>
    <sheet name="SKP" sheetId="1" r:id="rId1"/>
    <sheet name="PENGUKURAN" sheetId="2" r:id="rId2"/>
    <sheet name="PENILAIAN PTKIS" sheetId="7" r:id="rId3"/>
    <sheet name="ACUAN PENGISIAN SKP" sheetId="8" r:id="rId4"/>
  </sheets>
  <externalReferences>
    <externalReference r:id="rId5"/>
    <externalReference r:id="rId6"/>
  </externalReferences>
  <definedNames>
    <definedName name="_01_Desember_2010">'[1]Data Print'!#REF!</definedName>
    <definedName name="_xlnm.Print_Area" localSheetId="1">PENGUKURAN!$A$1:$R$42</definedName>
    <definedName name="_xlnm.Print_Area" localSheetId="2">'PENILAIAN PTKIS'!$A$1:$U$56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0" i="2"/>
  <c r="N39"/>
  <c r="C27"/>
  <c r="D27"/>
  <c r="E27"/>
  <c r="F27"/>
  <c r="G27"/>
  <c r="H27"/>
  <c r="I27"/>
  <c r="K27"/>
  <c r="J27"/>
  <c r="L27"/>
  <c r="O27"/>
  <c r="Q27"/>
  <c r="R27"/>
  <c r="C17"/>
  <c r="D17"/>
  <c r="E17"/>
  <c r="F17"/>
  <c r="G17"/>
  <c r="H17"/>
  <c r="I17"/>
  <c r="K17"/>
  <c r="J17"/>
  <c r="L17"/>
  <c r="O17"/>
  <c r="Q17"/>
  <c r="R17"/>
  <c r="C16"/>
  <c r="D16"/>
  <c r="E16"/>
  <c r="F16"/>
  <c r="G16"/>
  <c r="H16"/>
  <c r="I16"/>
  <c r="K16"/>
  <c r="J16"/>
  <c r="L16"/>
  <c r="O16"/>
  <c r="Q16"/>
  <c r="R16"/>
  <c r="C12"/>
  <c r="D12"/>
  <c r="E12"/>
  <c r="F12"/>
  <c r="G12"/>
  <c r="H12"/>
  <c r="I12"/>
  <c r="J12"/>
  <c r="L12"/>
  <c r="O12"/>
  <c r="Q12"/>
  <c r="R12"/>
  <c r="P42" i="7"/>
  <c r="A41" i="1"/>
  <c r="D32"/>
  <c r="D15" i="2"/>
  <c r="F15"/>
  <c r="G15"/>
  <c r="Q15"/>
  <c r="R15"/>
  <c r="D26"/>
  <c r="K26"/>
  <c r="F26"/>
  <c r="G26"/>
  <c r="Q26"/>
  <c r="R26"/>
  <c r="B25"/>
  <c r="C25"/>
  <c r="D25"/>
  <c r="E25"/>
  <c r="F25"/>
  <c r="G25"/>
  <c r="H25"/>
  <c r="I25"/>
  <c r="K25"/>
  <c r="J25"/>
  <c r="L25"/>
  <c r="O25"/>
  <c r="Q25"/>
  <c r="R25"/>
  <c r="E32" i="1"/>
  <c r="A40"/>
  <c r="F20" i="2"/>
  <c r="G20"/>
  <c r="H20"/>
  <c r="I20"/>
  <c r="L20"/>
  <c r="O20"/>
  <c r="F21"/>
  <c r="G21"/>
  <c r="H21"/>
  <c r="I21"/>
  <c r="L21"/>
  <c r="O21"/>
  <c r="F22"/>
  <c r="G22"/>
  <c r="H22"/>
  <c r="I22"/>
  <c r="L22"/>
  <c r="O22"/>
  <c r="F23"/>
  <c r="G23"/>
  <c r="H23"/>
  <c r="I23"/>
  <c r="L23"/>
  <c r="O23"/>
  <c r="H26"/>
  <c r="I26"/>
  <c r="L26"/>
  <c r="O26"/>
  <c r="F14"/>
  <c r="G14"/>
  <c r="H14"/>
  <c r="I14"/>
  <c r="L14"/>
  <c r="O14"/>
  <c r="H15"/>
  <c r="I15"/>
  <c r="L15"/>
  <c r="O15"/>
  <c r="F19"/>
  <c r="G19"/>
  <c r="H19"/>
  <c r="I19"/>
  <c r="L19"/>
  <c r="O19"/>
  <c r="F10"/>
  <c r="G10"/>
  <c r="H10"/>
  <c r="I10"/>
  <c r="L10"/>
  <c r="O10"/>
  <c r="F11"/>
  <c r="G11"/>
  <c r="H11"/>
  <c r="I11"/>
  <c r="L11"/>
  <c r="O11"/>
  <c r="F13"/>
  <c r="G13"/>
  <c r="H13"/>
  <c r="I13"/>
  <c r="L13"/>
  <c r="O13"/>
  <c r="A10"/>
  <c r="B10"/>
  <c r="C10"/>
  <c r="D10"/>
  <c r="E10"/>
  <c r="A11"/>
  <c r="B11"/>
  <c r="C11"/>
  <c r="D11"/>
  <c r="E11"/>
  <c r="B13"/>
  <c r="C13"/>
  <c r="D13"/>
  <c r="E13"/>
  <c r="B14"/>
  <c r="C14"/>
  <c r="D14"/>
  <c r="E14"/>
  <c r="B15"/>
  <c r="C15"/>
  <c r="E15"/>
  <c r="B18"/>
  <c r="B19"/>
  <c r="C19"/>
  <c r="D19"/>
  <c r="K19"/>
  <c r="E19"/>
  <c r="B20"/>
  <c r="C20"/>
  <c r="D20"/>
  <c r="K20"/>
  <c r="E20"/>
  <c r="B21"/>
  <c r="C21"/>
  <c r="D21"/>
  <c r="K21"/>
  <c r="E21"/>
  <c r="B22"/>
  <c r="C22"/>
  <c r="D22"/>
  <c r="K22"/>
  <c r="E22"/>
  <c r="B23"/>
  <c r="C23"/>
  <c r="D23"/>
  <c r="K23"/>
  <c r="E23"/>
  <c r="B26"/>
  <c r="C26"/>
  <c r="E26"/>
  <c r="J26"/>
  <c r="J15"/>
  <c r="J20"/>
  <c r="Q20"/>
  <c r="R20"/>
  <c r="Q14"/>
  <c r="R14"/>
  <c r="J14"/>
  <c r="Q10"/>
  <c r="R10"/>
  <c r="J10"/>
  <c r="Q23"/>
  <c r="R23"/>
  <c r="J23"/>
  <c r="Q21"/>
  <c r="R21"/>
  <c r="J21"/>
  <c r="Q11"/>
  <c r="R11"/>
  <c r="J11"/>
  <c r="Q22"/>
  <c r="R22"/>
  <c r="J22"/>
  <c r="Q19"/>
  <c r="R19"/>
  <c r="J19"/>
  <c r="J13"/>
  <c r="Q13"/>
  <c r="R13"/>
  <c r="L9"/>
  <c r="B8"/>
  <c r="M42"/>
  <c r="M41"/>
  <c r="D9"/>
  <c r="C9"/>
  <c r="B9"/>
  <c r="A9"/>
  <c r="J9"/>
  <c r="P47" i="7"/>
  <c r="E53"/>
  <c r="E52"/>
  <c r="P48"/>
  <c r="C48"/>
  <c r="C47"/>
  <c r="P46"/>
  <c r="P45"/>
  <c r="P44"/>
  <c r="E43"/>
  <c r="E42"/>
  <c r="P41"/>
  <c r="P40"/>
  <c r="P39"/>
  <c r="P38"/>
  <c r="F10"/>
  <c r="F11"/>
  <c r="F12"/>
  <c r="I12"/>
  <c r="G9"/>
  <c r="G8"/>
  <c r="G7"/>
  <c r="G6"/>
  <c r="G5"/>
  <c r="G4"/>
  <c r="G11"/>
  <c r="O9" i="2"/>
  <c r="H9"/>
  <c r="E9"/>
  <c r="E41" i="1"/>
  <c r="F9" i="2"/>
  <c r="G9"/>
  <c r="I9"/>
  <c r="E40" i="1"/>
  <c r="Q9" i="2"/>
  <c r="R9" s="1"/>
  <c r="R32" s="1"/>
  <c r="R33" l="1"/>
  <c r="F3" i="7"/>
  <c r="I3" s="1"/>
  <c r="I13" s="1"/>
  <c r="I14" s="1"/>
</calcChain>
</file>

<file path=xl/sharedStrings.xml><?xml version="1.0" encoding="utf-8"?>
<sst xmlns="http://schemas.openxmlformats.org/spreadsheetml/2006/main" count="301" uniqueCount="197">
  <si>
    <t>NO</t>
  </si>
  <si>
    <t>I. PEJABAT PENILAI</t>
  </si>
  <si>
    <t>Nama</t>
  </si>
  <si>
    <t>Jabatan</t>
  </si>
  <si>
    <t>Unit Kerja</t>
  </si>
  <si>
    <t>Pangkat/Gol.Ruang</t>
  </si>
  <si>
    <t>TARGET</t>
  </si>
  <si>
    <t>KUAL/MUTU</t>
  </si>
  <si>
    <t>WAKTU</t>
  </si>
  <si>
    <t>BIAYA</t>
  </si>
  <si>
    <t>Pejabat Penilai</t>
  </si>
  <si>
    <t>REALISASI</t>
  </si>
  <si>
    <t>PENGHITUNGAN</t>
  </si>
  <si>
    <t>Kual/Mutu</t>
  </si>
  <si>
    <t>Waktu</t>
  </si>
  <si>
    <t>Biaya</t>
  </si>
  <si>
    <t>Nilai Capaian SKP</t>
  </si>
  <si>
    <t>II. TUGAS TAMBAHAN DAN KREATIVITAS/UNSUR PENUNJANG :</t>
  </si>
  <si>
    <t>NILAI CAPAIAN SKP</t>
  </si>
  <si>
    <t>AK</t>
  </si>
  <si>
    <t>Catatan :</t>
  </si>
  <si>
    <t>KUANT/OUTPUT</t>
  </si>
  <si>
    <t>Kuant/ Output</t>
  </si>
  <si>
    <t>UNSUR YANG DINILAI</t>
  </si>
  <si>
    <t>8.</t>
  </si>
  <si>
    <t>Jumlah</t>
  </si>
  <si>
    <t>NILAI PRESTASI KERJA</t>
  </si>
  <si>
    <t>PEJABAT PENILAI</t>
  </si>
  <si>
    <t>ATASAN PEJABAT PENILAI</t>
  </si>
  <si>
    <t>JANGKA WAKTU PENILAIAN</t>
  </si>
  <si>
    <t>REKOMENDASI</t>
  </si>
  <si>
    <t>YANG DINILAI</t>
  </si>
  <si>
    <t>-</t>
  </si>
  <si>
    <t>bln</t>
  </si>
  <si>
    <t>SASARAN KERJA PEGAWAI</t>
  </si>
  <si>
    <t>PENILAIAN SASARAN KERJA PEGAWAI</t>
  </si>
  <si>
    <t>III. KEGIATAN TUGAS JABATAN</t>
  </si>
  <si>
    <t>I. Kegiatan Tugas Jabatan</t>
  </si>
  <si>
    <t>Penata (III/c)</t>
  </si>
  <si>
    <t>PENILAIAN PRESTASI KERJA</t>
  </si>
  <si>
    <t>* penghitungan AK (angka kredit) di sesuaikan dgn penghitungan BKD (Beban kerja Dosen) sebagaimana terlampir</t>
  </si>
  <si>
    <t xml:space="preserve">     4.</t>
  </si>
  <si>
    <t>6. TANGGAPAN PEJABAT PENILAI</t>
  </si>
  <si>
    <t xml:space="preserve">a. Sasaran Kerja Pegawai (SKP)             </t>
  </si>
  <si>
    <t>x</t>
  </si>
  <si>
    <t xml:space="preserve">    ATAS KEBERATAN</t>
  </si>
  <si>
    <t>b. Perilaku Kerja</t>
  </si>
  <si>
    <t>1. Orientasi Pelayanan</t>
  </si>
  <si>
    <t>2. Integritas</t>
  </si>
  <si>
    <t>3. Komitmen</t>
  </si>
  <si>
    <t>4. Disiplin</t>
  </si>
  <si>
    <t>5. Kerjasama</t>
  </si>
  <si>
    <t>6. Kepemimpinan</t>
  </si>
  <si>
    <t>7. Jumlah</t>
  </si>
  <si>
    <t>Tanggal, ………………….</t>
  </si>
  <si>
    <t>8. Nilai rata – rata</t>
  </si>
  <si>
    <t>7. KEPUTUSAN ATASAN PEJABAT</t>
  </si>
  <si>
    <t>9. Nilai Perilaku Kerja</t>
  </si>
  <si>
    <t xml:space="preserve">    PENILAI ATAS KEBERATAN</t>
  </si>
  <si>
    <t>KEMENTERIAN AGAMA RI</t>
  </si>
  <si>
    <t>BULAN</t>
  </si>
  <si>
    <t xml:space="preserve">     1.</t>
  </si>
  <si>
    <t xml:space="preserve">     2.</t>
  </si>
  <si>
    <t>10.</t>
  </si>
  <si>
    <t xml:space="preserve">     3.</t>
  </si>
  <si>
    <t>a.      N a m a</t>
  </si>
  <si>
    <t>b.      N I P</t>
  </si>
  <si>
    <t>c.      Pangkat, Golongan ruang, TMT</t>
  </si>
  <si>
    <t>d.      Jabatan/Pekerjaan</t>
  </si>
  <si>
    <t>e.      Unit Organisasi</t>
  </si>
  <si>
    <t>Jangka Waktu Penilaian  01 Januari s.d. 31 Desember 2015</t>
  </si>
  <si>
    <t>* AK Bagi dosen yang memangku jabatan fungsional tertentu</t>
  </si>
  <si>
    <t>19800627 200801 1 006</t>
  </si>
  <si>
    <t>Lektor / Sekretaris KOPERTAIS Wilayah IV Surabaya</t>
  </si>
  <si>
    <t>KOPERTAIS Wilayah IV Surabaya</t>
  </si>
  <si>
    <t>11. DITERIMA TANGGAL, 8 JANUARI 2016</t>
  </si>
  <si>
    <t xml:space="preserve">    DITERIMA TANGGAL, 6 JANUARI 2016</t>
  </si>
  <si>
    <t>9. DIBUAT TANGGAL, 4 JANUARI 2016</t>
  </si>
  <si>
    <t>Muhammad Nuril Huda, M.Pd.</t>
  </si>
  <si>
    <t>II. DOSEN PTKIS YANG DINILAI</t>
  </si>
  <si>
    <t>Dosen PTKIS Yang Dinilai</t>
  </si>
  <si>
    <t>NIY</t>
  </si>
  <si>
    <t>5. KEBERATAN DARI DOSEN PTKIS</t>
  </si>
  <si>
    <t xml:space="preserve">    YANG DINILAI  (APABILA ADA)</t>
  </si>
  <si>
    <t>DOSEN PTKIS</t>
  </si>
  <si>
    <t>b.      N I Y</t>
  </si>
  <si>
    <t>SEMESTER GENAP TAHUN 2014 / 2015</t>
  </si>
  <si>
    <t>SEMESTER GASAL TAHUN 2015/2016</t>
  </si>
  <si>
    <t>* Jumlah AK min 12 24 sks, mak 32 sks</t>
  </si>
  <si>
    <t>ACUAN PENGISIAN SKP 2015</t>
  </si>
  <si>
    <t>JABATAN</t>
  </si>
  <si>
    <t>JUMLAH ANGKA KREDIT</t>
  </si>
  <si>
    <t>PANGKAT</t>
  </si>
  <si>
    <t xml:space="preserve">GOLONGAN </t>
  </si>
  <si>
    <t>NILAI UTK UNSUR  1 - 6</t>
  </si>
  <si>
    <t xml:space="preserve">CATATAN </t>
  </si>
  <si>
    <t>Di isi apabila dosen ybs telah lulus serdos</t>
  </si>
  <si>
    <t>Min    Max</t>
  </si>
  <si>
    <t>1. Untuk Unsur h (Kepemimpinan ) diisi apabila dosen yang dinilai menjabat sebagai Rektor / Ketua / Dekan / Kaprodi s/d Sekjur.</t>
  </si>
  <si>
    <t>Baru ( belum mempunyai SK Kepangakatan Kopertais )</t>
  </si>
  <si>
    <t>76 - 78</t>
  </si>
  <si>
    <t>Asisten ahli</t>
  </si>
  <si>
    <t xml:space="preserve">Penata Muda </t>
  </si>
  <si>
    <t>III/a</t>
  </si>
  <si>
    <t>76 - 80</t>
  </si>
  <si>
    <t>Penata Muda Tk. 1</t>
  </si>
  <si>
    <t>III/b</t>
  </si>
  <si>
    <t>76 - 82</t>
  </si>
  <si>
    <t>Lektor</t>
  </si>
  <si>
    <t>Penata</t>
  </si>
  <si>
    <t>III/c</t>
  </si>
  <si>
    <t>76 - 84</t>
  </si>
  <si>
    <t>2. Untuk dosen yang tidak menjabat atau mempunyai jabatan selain diatas maka unsur h tidak perlu dinilai</t>
  </si>
  <si>
    <t>Penata Tk. 1</t>
  </si>
  <si>
    <t>III/d</t>
  </si>
  <si>
    <t>76 - 86</t>
  </si>
  <si>
    <t>Lektor Kepala</t>
  </si>
  <si>
    <t>Pembina</t>
  </si>
  <si>
    <t>IV/a</t>
  </si>
  <si>
    <t>76 - 88</t>
  </si>
  <si>
    <t>Pembina Tk. 1</t>
  </si>
  <si>
    <t>IV/b</t>
  </si>
  <si>
    <t>76 - 90</t>
  </si>
  <si>
    <t>Pembina Utama Muda</t>
  </si>
  <si>
    <t>IV/c</t>
  </si>
  <si>
    <t>76 - 92</t>
  </si>
  <si>
    <t>Guru Besar</t>
  </si>
  <si>
    <t>Pembina Utama Madya</t>
  </si>
  <si>
    <t>IV/d</t>
  </si>
  <si>
    <t>76 - 94</t>
  </si>
  <si>
    <t xml:space="preserve">Pembina Utama </t>
  </si>
  <si>
    <t>IV/e</t>
  </si>
  <si>
    <t>76 - 96</t>
  </si>
  <si>
    <t>Dosen Yang Dinilai</t>
  </si>
  <si>
    <t>Rektor / Ketua</t>
  </si>
  <si>
    <t>Kaprodi / Kajur</t>
  </si>
  <si>
    <t>Dekan</t>
  </si>
  <si>
    <t>Sekjur</t>
  </si>
  <si>
    <t>......</t>
  </si>
  <si>
    <t>Dosen yang tidak menjabat</t>
  </si>
  <si>
    <t xml:space="preserve">Khusus Kaprodi / Kajur </t>
  </si>
  <si>
    <t>Dekan / Pembantu Ketua / Ketua</t>
  </si>
  <si>
    <t>PENILAIAN PERILAKU KERJA</t>
  </si>
  <si>
    <t>Nilai perilaku kerja dinyatakan dengan angka dan keterangan sbb:</t>
  </si>
  <si>
    <t>a)91 – 100</t>
  </si>
  <si>
    <t>: Sangat baik</t>
  </si>
  <si>
    <t>b)76 – 90</t>
  </si>
  <si>
    <t>: Baik</t>
  </si>
  <si>
    <t>c)61 – 75</t>
  </si>
  <si>
    <t>: Cukup</t>
  </si>
  <si>
    <t>d)51 – 60</t>
  </si>
  <si>
    <t>: Kurang</t>
  </si>
  <si>
    <t>e)50 – ke bawah</t>
  </si>
  <si>
    <t>: Buruk</t>
  </si>
  <si>
    <t>Penilaian perilaku kerja meliputi aspek:</t>
  </si>
  <si>
    <t xml:space="preserve">a)Orientasi pelayanan </t>
  </si>
  <si>
    <t>Nilai yang di isi adalah nilai baru minimal 76 (disesuaikan dengan acuan pengisian SKP)</t>
  </si>
  <si>
    <t>b)Integritas</t>
  </si>
  <si>
    <t>c)Komitmen</t>
  </si>
  <si>
    <t>d)Disiplin</t>
  </si>
  <si>
    <t xml:space="preserve">e)Kerja sama </t>
  </si>
  <si>
    <t>Nilai pada unsur ini minimal sama atau lebih dari tahun 2014</t>
  </si>
  <si>
    <t>f)Kepemimpinan</t>
  </si>
  <si>
    <t>NILAI PRESTASI KERJA PADA SHEET PENILAIAN PTKIS TIDAK BOLEH LEBIH RENDAH DARI TAHUN KEMARIN. AGAR BISA DIPROSES KENAIKAN JABATAN FUNGSIONALNYA</t>
  </si>
  <si>
    <t>N</t>
  </si>
  <si>
    <t>SKS</t>
  </si>
  <si>
    <t xml:space="preserve">                  </t>
  </si>
  <si>
    <t xml:space="preserve">                                             </t>
  </si>
  <si>
    <t>Nilai Capaian keja = Jumlah keseluruhan / banyaknya poin beban kerja yang dihasilkan (no terakhir)</t>
  </si>
  <si>
    <t xml:space="preserve"> DOSEN YANG DINILAI</t>
  </si>
  <si>
    <t>Afiful Ikhwan, M.Pd.I</t>
  </si>
  <si>
    <t>19880222 2011 037 1</t>
  </si>
  <si>
    <t>Penata Muda Tk.I, III/b</t>
  </si>
  <si>
    <t>STAIM Tulungagung</t>
  </si>
  <si>
    <t>Moh. Riza Zainuddin, M.Pd.I</t>
  </si>
  <si>
    <t>19770105 2007 097 1</t>
  </si>
  <si>
    <t>Asisten Ahli / Ketua Jurusan Tarbiyah</t>
  </si>
  <si>
    <t>Penata Muda Tk.I - III/b</t>
  </si>
  <si>
    <t>Asisten Ahli / Kaprodi PAI</t>
  </si>
  <si>
    <t>Mengajar (3) Peng. Kurikulum PAI, Smt III/Klas PAI A</t>
  </si>
  <si>
    <t>Tulungagung, 31 Desember 2015</t>
  </si>
  <si>
    <t>STAI MUHAMMADIYAH TULUNGAGUNG</t>
  </si>
  <si>
    <t>Mengajar (2) Profesi Keguruan, Smt V/Klas PGMI A</t>
  </si>
  <si>
    <t>Mengajar (4) Tek. Pembelajaran, Smt I/Klas PAI C</t>
  </si>
  <si>
    <t>Mengajar (2) Ulumul Quran, Smt II PAI A</t>
  </si>
  <si>
    <t>Membimbing Skripsi 9 Mhs</t>
  </si>
  <si>
    <t>Panitia UAS</t>
  </si>
  <si>
    <t xml:space="preserve">Mengajar (3) Materi PAI MTs/MA, Smt VI A                                        </t>
  </si>
  <si>
    <t>Panitia Wisuda</t>
  </si>
  <si>
    <r>
      <rPr>
        <b/>
        <sz val="12"/>
        <rFont val="Arial Narrow"/>
        <family val="2"/>
      </rPr>
      <t xml:space="preserve">UNSUR UTAMA    </t>
    </r>
    <r>
      <rPr>
        <sz val="12"/>
        <rFont val="Arial Narrow"/>
        <family val="2"/>
      </rPr>
      <t xml:space="preserve">                                                                                                                      Melaksanakan perkuliahan                                                          Mengajar (1) Manaj. Lemb. Pend. Islam, Smt IV A</t>
    </r>
  </si>
  <si>
    <r>
      <rPr>
        <b/>
        <sz val="12"/>
        <color theme="1"/>
        <rFont val="Arial Narrow"/>
        <family val="2"/>
      </rPr>
      <t>UNSUR PENELITIAN</t>
    </r>
    <r>
      <rPr>
        <sz val="12"/>
        <color theme="1"/>
        <rFont val="Arial Narrow"/>
        <family val="2"/>
      </rPr>
      <t xml:space="preserve">                                                                    Penelitian TIM di Bukukan dan di Terbitkan dengan Judul "Politik Uang dalam Pemilihan Umum" KPU Kabupaten Tulungagung, Tahun 2015. 74 Hlm. ISBN: 978-602-73338-0-2</t>
    </r>
  </si>
  <si>
    <r>
      <rPr>
        <b/>
        <sz val="12"/>
        <color theme="1"/>
        <rFont val="Arial Narrow"/>
        <family val="2"/>
      </rPr>
      <t>UNSUR PENGABDIAN</t>
    </r>
    <r>
      <rPr>
        <sz val="12"/>
        <color theme="1"/>
        <rFont val="Arial Narrow"/>
        <family val="2"/>
      </rPr>
      <t xml:space="preserve">                                                                         Melaksanakan pendampingan penyusunan Desain dan perencanaan Pengajaran Guru PAI MA Muhammadiyah Tulungagung</t>
    </r>
  </si>
  <si>
    <r>
      <rPr>
        <b/>
        <sz val="12"/>
        <rFont val="Arial Narrow"/>
        <family val="2"/>
      </rPr>
      <t xml:space="preserve">UNSUR PENUNJANG </t>
    </r>
    <r>
      <rPr>
        <sz val="12"/>
        <rFont val="Arial Narrow"/>
        <family val="2"/>
      </rPr>
      <t xml:space="preserve">                                                                  Kaprodi PAI</t>
    </r>
  </si>
  <si>
    <r>
      <rPr>
        <b/>
        <sz val="12"/>
        <rFont val="Arial Narrow"/>
        <family val="2"/>
      </rPr>
      <t xml:space="preserve">UNSUR UTAMA    </t>
    </r>
    <r>
      <rPr>
        <sz val="12"/>
        <rFont val="Arial Narrow"/>
        <family val="2"/>
      </rPr>
      <t xml:space="preserve">                                                                                                                      Melaksanakan perkuliahan                                                          Mengajar (1) Inovasi Pendidikan, Smt V/Klas A</t>
    </r>
  </si>
  <si>
    <r>
      <rPr>
        <b/>
        <sz val="12"/>
        <color theme="1"/>
        <rFont val="Arial Narrow"/>
        <family val="2"/>
      </rPr>
      <t>UNSUR PENELITIAN</t>
    </r>
    <r>
      <rPr>
        <sz val="12"/>
        <color theme="1"/>
        <rFont val="Arial Narrow"/>
        <family val="2"/>
      </rPr>
      <t xml:space="preserve">                                                                    Menulis Jurnal dengan Judul "Pemikiran Pengembangan Pend.Islam - Akselerasi di Madrasah" EDUKASI (Jurnal Pendidikan Islam) STAI Muhammadiyah Tulungagung Vol.3, No.2, Nov 2015, ISSN 2338-3054. Hal. 862-893.</t>
    </r>
  </si>
  <si>
    <r>
      <rPr>
        <b/>
        <sz val="12"/>
        <color theme="1"/>
        <rFont val="Arial Narrow"/>
        <family val="2"/>
      </rPr>
      <t>UNSUR PENGABDIAN</t>
    </r>
    <r>
      <rPr>
        <sz val="12"/>
        <color theme="1"/>
        <rFont val="Arial Narrow"/>
        <family val="2"/>
      </rPr>
      <t xml:space="preserve">                                                                         Pembuatan Media Pembelajaran Tingkat Dasar (SD/MI/SDIT) dengan Memanfaatkan Limbah Sampah Anorganik di Ds.Ketanon Kab.Tulungagung</t>
    </r>
  </si>
  <si>
    <t>: 1 Januari s/d 31 Desember 2015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</si>
</sst>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0.000"/>
  </numFmts>
  <fonts count="23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12"/>
      <name val="Antique Olive Compact"/>
      <family val="2"/>
    </font>
    <font>
      <sz val="10"/>
      <name val="Arial"/>
      <family val="2"/>
    </font>
    <font>
      <sz val="8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6"/>
      <name val="Arial"/>
      <family val="2"/>
    </font>
    <font>
      <b/>
      <sz val="12"/>
      <name val="Arial Narrow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74">
    <xf numFmtId="0" fontId="0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48">
    <xf numFmtId="0" fontId="0" fillId="0" borderId="0" xfId="0"/>
    <xf numFmtId="0" fontId="0" fillId="0" borderId="13" xfId="0" applyBorder="1" applyAlignment="1"/>
    <xf numFmtId="0" fontId="3" fillId="0" borderId="20" xfId="0" applyFont="1" applyBorder="1" applyAlignment="1">
      <alignment vertical="center" wrapText="1"/>
    </xf>
    <xf numFmtId="0" fontId="7" fillId="0" borderId="1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43" xfId="0" applyFont="1" applyBorder="1" applyAlignment="1"/>
    <xf numFmtId="0" fontId="7" fillId="0" borderId="0" xfId="0" applyFont="1" applyBorder="1" applyAlignment="1"/>
    <xf numFmtId="0" fontId="7" fillId="0" borderId="49" xfId="0" applyFont="1" applyBorder="1" applyAlignment="1"/>
    <xf numFmtId="0" fontId="7" fillId="0" borderId="7" xfId="0" applyFont="1" applyBorder="1" applyAlignment="1">
      <alignment horizontal="left"/>
    </xf>
    <xf numFmtId="0" fontId="7" fillId="0" borderId="1" xfId="0" applyFont="1" applyBorder="1"/>
    <xf numFmtId="0" fontId="7" fillId="0" borderId="8" xfId="0" applyFont="1" applyBorder="1" applyAlignment="1">
      <alignment horizontal="left"/>
    </xf>
    <xf numFmtId="0" fontId="7" fillId="0" borderId="2" xfId="0" applyFont="1" applyBorder="1"/>
    <xf numFmtId="0" fontId="10" fillId="0" borderId="55" xfId="0" applyFont="1" applyBorder="1" applyAlignment="1">
      <alignment horizontal="center" vertical="center" wrapText="1"/>
    </xf>
    <xf numFmtId="43" fontId="10" fillId="0" borderId="54" xfId="0" applyNumberFormat="1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9" fontId="10" fillId="0" borderId="58" xfId="0" applyNumberFormat="1" applyFont="1" applyBorder="1" applyAlignment="1">
      <alignment horizontal="center" vertical="center" wrapText="1"/>
    </xf>
    <xf numFmtId="2" fontId="11" fillId="0" borderId="59" xfId="0" applyNumberFormat="1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2" fontId="11" fillId="0" borderId="60" xfId="0" applyNumberFormat="1" applyFont="1" applyBorder="1" applyAlignment="1">
      <alignment horizontal="center" vertical="center" wrapText="1"/>
    </xf>
    <xf numFmtId="2" fontId="10" fillId="0" borderId="60" xfId="0" applyNumberFormat="1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9" fontId="10" fillId="0" borderId="59" xfId="0" applyNumberFormat="1" applyFont="1" applyBorder="1" applyAlignment="1">
      <alignment horizontal="center" vertical="center" wrapText="1"/>
    </xf>
    <xf numFmtId="2" fontId="10" fillId="0" borderId="65" xfId="0" applyNumberFormat="1" applyFont="1" applyBorder="1" applyAlignment="1">
      <alignment horizontal="center" vertical="center" wrapText="1"/>
    </xf>
    <xf numFmtId="164" fontId="10" fillId="0" borderId="67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vertical="center"/>
    </xf>
    <xf numFmtId="0" fontId="10" fillId="0" borderId="38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Border="1"/>
    <xf numFmtId="0" fontId="10" fillId="0" borderId="47" xfId="0" applyFont="1" applyBorder="1"/>
    <xf numFmtId="0" fontId="11" fillId="0" borderId="0" xfId="0" applyFont="1" applyBorder="1" applyAlignment="1">
      <alignment vertical="top" wrapText="1"/>
    </xf>
    <xf numFmtId="0" fontId="11" fillId="0" borderId="48" xfId="0" applyFont="1" applyBorder="1" applyAlignment="1">
      <alignment vertical="top" wrapText="1"/>
    </xf>
    <xf numFmtId="0" fontId="10" fillId="0" borderId="0" xfId="0" applyFont="1" applyBorder="1" applyAlignment="1">
      <alignment horizontal="left"/>
    </xf>
    <xf numFmtId="0" fontId="12" fillId="0" borderId="0" xfId="0" applyFont="1" applyBorder="1" applyAlignment="1"/>
    <xf numFmtId="0" fontId="11" fillId="0" borderId="0" xfId="0" applyFont="1" applyBorder="1" applyAlignment="1">
      <alignment vertical="top"/>
    </xf>
    <xf numFmtId="0" fontId="11" fillId="0" borderId="59" xfId="0" applyFont="1" applyFill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Alignment="1"/>
    <xf numFmtId="0" fontId="10" fillId="0" borderId="38" xfId="0" applyFont="1" applyBorder="1" applyAlignment="1">
      <alignment vertical="top" wrapText="1"/>
    </xf>
    <xf numFmtId="0" fontId="10" fillId="0" borderId="38" xfId="0" applyFont="1" applyBorder="1" applyAlignment="1">
      <alignment horizontal="right" vertical="top" wrapText="1"/>
    </xf>
    <xf numFmtId="0" fontId="11" fillId="0" borderId="38" xfId="0" applyFont="1" applyBorder="1" applyAlignment="1">
      <alignment vertical="top" wrapText="1"/>
    </xf>
    <xf numFmtId="0" fontId="11" fillId="0" borderId="40" xfId="0" applyFont="1" applyBorder="1" applyAlignment="1">
      <alignment vertical="top" wrapText="1"/>
    </xf>
    <xf numFmtId="0" fontId="11" fillId="0" borderId="48" xfId="0" applyFont="1" applyBorder="1"/>
    <xf numFmtId="0" fontId="11" fillId="0" borderId="38" xfId="0" applyFont="1" applyBorder="1"/>
    <xf numFmtId="0" fontId="11" fillId="0" borderId="0" xfId="0" applyFont="1" applyAlignment="1"/>
    <xf numFmtId="0" fontId="11" fillId="0" borderId="41" xfId="0" applyFont="1" applyBorder="1"/>
    <xf numFmtId="0" fontId="11" fillId="0" borderId="42" xfId="0" applyFont="1" applyBorder="1"/>
    <xf numFmtId="0" fontId="11" fillId="0" borderId="36" xfId="0" applyFont="1" applyBorder="1"/>
    <xf numFmtId="0" fontId="11" fillId="0" borderId="47" xfId="0" applyFont="1" applyBorder="1"/>
    <xf numFmtId="0" fontId="11" fillId="0" borderId="51" xfId="0" applyFont="1" applyBorder="1"/>
    <xf numFmtId="0" fontId="11" fillId="0" borderId="40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/>
    <xf numFmtId="41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41" fontId="1" fillId="0" borderId="15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164" fontId="3" fillId="0" borderId="15" xfId="0" applyNumberFormat="1" applyFont="1" applyBorder="1" applyAlignment="1">
      <alignment horizontal="center" vertical="center"/>
    </xf>
    <xf numFmtId="0" fontId="7" fillId="0" borderId="1" xfId="0" quotePrefix="1" applyFont="1" applyBorder="1"/>
    <xf numFmtId="0" fontId="1" fillId="0" borderId="22" xfId="0" applyFont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8" fillId="0" borderId="0" xfId="0" applyFont="1" applyFill="1"/>
    <xf numFmtId="0" fontId="1" fillId="0" borderId="3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41" fontId="1" fillId="0" borderId="17" xfId="0" applyNumberFormat="1" applyFont="1" applyBorder="1" applyAlignment="1">
      <alignment horizontal="center" vertical="center"/>
    </xf>
    <xf numFmtId="43" fontId="6" fillId="0" borderId="17" xfId="0" applyNumberFormat="1" applyFont="1" applyBorder="1" applyAlignment="1">
      <alignment horizontal="center" vertical="center"/>
    </xf>
    <xf numFmtId="43" fontId="13" fillId="0" borderId="17" xfId="0" applyNumberFormat="1" applyFont="1" applyBorder="1" applyAlignment="1">
      <alignment vertical="center"/>
    </xf>
    <xf numFmtId="0" fontId="16" fillId="0" borderId="0" xfId="1" applyFont="1"/>
    <xf numFmtId="0" fontId="17" fillId="0" borderId="76" xfId="1" applyFont="1" applyBorder="1" applyAlignment="1">
      <alignment vertical="center" wrapText="1"/>
    </xf>
    <xf numFmtId="0" fontId="17" fillId="0" borderId="77" xfId="1" applyFont="1" applyBorder="1" applyAlignment="1">
      <alignment horizontal="center" wrapText="1"/>
    </xf>
    <xf numFmtId="0" fontId="17" fillId="0" borderId="0" xfId="1" applyFont="1" applyBorder="1" applyAlignment="1">
      <alignment horizontal="center" wrapText="1"/>
    </xf>
    <xf numFmtId="0" fontId="17" fillId="0" borderId="0" xfId="1" applyFont="1"/>
    <xf numFmtId="0" fontId="17" fillId="0" borderId="8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wrapText="1"/>
    </xf>
    <xf numFmtId="0" fontId="17" fillId="0" borderId="82" xfId="1" applyFont="1" applyBorder="1" applyAlignment="1">
      <alignment horizontal="center" vertical="top" wrapText="1"/>
    </xf>
    <xf numFmtId="0" fontId="17" fillId="0" borderId="64" xfId="1" applyFont="1" applyBorder="1" applyAlignment="1">
      <alignment horizontal="center" vertical="center" wrapText="1"/>
    </xf>
    <xf numFmtId="0" fontId="17" fillId="0" borderId="53" xfId="1" applyFont="1" applyBorder="1" applyAlignment="1">
      <alignment vertical="top" wrapText="1"/>
    </xf>
    <xf numFmtId="0" fontId="17" fillId="0" borderId="84" xfId="1" applyFont="1" applyBorder="1" applyAlignment="1">
      <alignment vertical="top" wrapText="1"/>
    </xf>
    <xf numFmtId="0" fontId="17" fillId="0" borderId="66" xfId="1" applyFont="1" applyBorder="1" applyAlignment="1">
      <alignment horizontal="center" vertical="center" wrapText="1"/>
    </xf>
    <xf numFmtId="0" fontId="17" fillId="0" borderId="86" xfId="1" applyFont="1" applyBorder="1" applyAlignment="1">
      <alignment vertical="top" wrapText="1"/>
    </xf>
    <xf numFmtId="0" fontId="17" fillId="0" borderId="68" xfId="1" applyFont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justify" vertical="center" readingOrder="1"/>
    </xf>
    <xf numFmtId="0" fontId="17" fillId="0" borderId="89" xfId="1" applyFont="1" applyBorder="1" applyAlignment="1">
      <alignment horizontal="center" vertical="center" wrapText="1"/>
    </xf>
    <xf numFmtId="0" fontId="17" fillId="0" borderId="90" xfId="1" applyFont="1" applyBorder="1" applyAlignment="1">
      <alignment vertical="top" wrapText="1"/>
    </xf>
    <xf numFmtId="0" fontId="17" fillId="0" borderId="91" xfId="1" applyFont="1" applyBorder="1" applyAlignment="1">
      <alignment vertical="top" wrapText="1"/>
    </xf>
    <xf numFmtId="0" fontId="17" fillId="0" borderId="42" xfId="1" applyFont="1" applyBorder="1" applyAlignment="1">
      <alignment horizontal="center" vertical="top" wrapText="1"/>
    </xf>
    <xf numFmtId="0" fontId="16" fillId="0" borderId="0" xfId="1" applyFont="1" applyBorder="1" applyAlignment="1">
      <alignment horizontal="justify" vertical="center" readingOrder="1"/>
    </xf>
    <xf numFmtId="0" fontId="16" fillId="0" borderId="0" xfId="1" applyFont="1" applyAlignment="1">
      <alignment horizontal="justify" vertical="center" readingOrder="1"/>
    </xf>
    <xf numFmtId="0" fontId="17" fillId="0" borderId="18" xfId="1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16" fillId="0" borderId="34" xfId="1" applyFont="1" applyBorder="1" applyAlignment="1">
      <alignment wrapText="1"/>
    </xf>
    <xf numFmtId="0" fontId="16" fillId="0" borderId="0" xfId="1" applyFont="1" applyBorder="1"/>
    <xf numFmtId="0" fontId="16" fillId="0" borderId="0" xfId="1" applyFont="1" applyFill="1" applyBorder="1"/>
    <xf numFmtId="0" fontId="16" fillId="0" borderId="0" xfId="1" applyFont="1" applyBorder="1" applyAlignment="1">
      <alignment wrapText="1"/>
    </xf>
    <xf numFmtId="0" fontId="16" fillId="0" borderId="34" xfId="1" applyFont="1" applyBorder="1" applyAlignment="1">
      <alignment horizontal="justify" vertical="center" readingOrder="1"/>
    </xf>
    <xf numFmtId="0" fontId="1" fillId="0" borderId="1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3" fontId="3" fillId="0" borderId="16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0" borderId="7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43" fontId="1" fillId="0" borderId="17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1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7" xfId="0" applyFont="1" applyBorder="1" applyAlignment="1">
      <alignment horizontal="center" vertical="center" wrapText="1"/>
    </xf>
    <xf numFmtId="43" fontId="1" fillId="0" borderId="17" xfId="0" applyNumberFormat="1" applyFont="1" applyBorder="1" applyAlignment="1">
      <alignment vertical="center"/>
    </xf>
    <xf numFmtId="9" fontId="8" fillId="0" borderId="0" xfId="0" applyNumberFormat="1" applyFont="1"/>
    <xf numFmtId="0" fontId="7" fillId="0" borderId="0" xfId="0" applyFont="1" applyBorder="1" applyAlignment="1">
      <alignment horizontal="left"/>
    </xf>
    <xf numFmtId="0" fontId="9" fillId="0" borderId="0" xfId="0" applyFont="1"/>
    <xf numFmtId="0" fontId="7" fillId="0" borderId="0" xfId="0" applyFont="1"/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1" fontId="7" fillId="0" borderId="24" xfId="0" applyNumberFormat="1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24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41" fontId="7" fillId="0" borderId="11" xfId="0" applyNumberFormat="1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20" fillId="0" borderId="96" xfId="0" applyFont="1" applyFill="1" applyBorder="1" applyAlignment="1">
      <alignment horizontal="left" vertical="center" wrapText="1"/>
    </xf>
    <xf numFmtId="0" fontId="20" fillId="0" borderId="74" xfId="0" applyFont="1" applyFill="1" applyBorder="1" applyAlignment="1">
      <alignment horizontal="left" vertical="center" wrapText="1"/>
    </xf>
    <xf numFmtId="0" fontId="7" fillId="0" borderId="96" xfId="0" applyFont="1" applyBorder="1" applyAlignment="1">
      <alignment horizontal="left" vertical="center" wrapText="1"/>
    </xf>
    <xf numFmtId="0" fontId="7" fillId="0" borderId="74" xfId="0" applyFont="1" applyBorder="1" applyAlignment="1">
      <alignment horizontal="left" vertical="center" wrapText="1"/>
    </xf>
    <xf numFmtId="0" fontId="14" fillId="0" borderId="94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0" fillId="0" borderId="97" xfId="0" applyFont="1" applyFill="1" applyBorder="1" applyAlignment="1">
      <alignment horizontal="left" vertical="center" wrapText="1"/>
    </xf>
    <xf numFmtId="0" fontId="20" fillId="0" borderId="98" xfId="0" applyFont="1" applyFill="1" applyBorder="1" applyAlignment="1">
      <alignment horizontal="left" vertical="center" wrapText="1"/>
    </xf>
    <xf numFmtId="0" fontId="20" fillId="0" borderId="99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7" fillId="0" borderId="32" xfId="0" applyFont="1" applyBorder="1" applyAlignment="1"/>
    <xf numFmtId="0" fontId="7" fillId="0" borderId="9" xfId="0" applyFont="1" applyBorder="1" applyAlignment="1"/>
    <xf numFmtId="0" fontId="7" fillId="0" borderId="2" xfId="0" applyFont="1" applyBorder="1" applyAlignment="1"/>
    <xf numFmtId="0" fontId="7" fillId="0" borderId="11" xfId="0" applyFont="1" applyBorder="1" applyAlignment="1"/>
    <xf numFmtId="0" fontId="14" fillId="0" borderId="1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7" fillId="0" borderId="43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9" xfId="0" applyFont="1" applyBorder="1" applyAlignment="1">
      <alignment horizontal="left"/>
    </xf>
    <xf numFmtId="0" fontId="7" fillId="0" borderId="1" xfId="0" applyFont="1" applyBorder="1" applyAlignment="1"/>
    <xf numFmtId="0" fontId="7" fillId="0" borderId="10" xfId="0" applyFont="1" applyBorder="1" applyAlignment="1"/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41" fontId="7" fillId="0" borderId="20" xfId="0" applyNumberFormat="1" applyFont="1" applyFill="1" applyBorder="1" applyAlignment="1">
      <alignment horizontal="center" vertical="center"/>
    </xf>
    <xf numFmtId="41" fontId="7" fillId="0" borderId="2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10" fillId="0" borderId="48" xfId="0" applyFont="1" applyBorder="1" applyAlignment="1">
      <alignment horizontal="center" vertical="top"/>
    </xf>
    <xf numFmtId="0" fontId="11" fillId="0" borderId="71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73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wrapText="1"/>
    </xf>
    <xf numFmtId="0" fontId="12" fillId="0" borderId="48" xfId="0" applyFont="1" applyBorder="1" applyAlignment="1">
      <alignment horizont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/>
    </xf>
    <xf numFmtId="0" fontId="11" fillId="0" borderId="70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0" fillId="0" borderId="64" xfId="0" applyFont="1" applyBorder="1" applyAlignment="1">
      <alignment horizontal="center" vertical="top" wrapText="1"/>
    </xf>
    <xf numFmtId="0" fontId="10" fillId="0" borderId="68" xfId="0" applyFont="1" applyBorder="1" applyAlignment="1">
      <alignment horizontal="center" vertical="top" wrapText="1"/>
    </xf>
    <xf numFmtId="0" fontId="10" fillId="0" borderId="66" xfId="0" applyFont="1" applyBorder="1" applyAlignment="1">
      <alignment horizontal="center" vertical="top" wrapText="1"/>
    </xf>
    <xf numFmtId="0" fontId="10" fillId="0" borderId="69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1" fillId="0" borderId="34" xfId="0" quotePrefix="1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68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65" xfId="0" applyFont="1" applyBorder="1" applyAlignment="1">
      <alignment vertical="top" wrapText="1"/>
    </xf>
    <xf numFmtId="0" fontId="12" fillId="0" borderId="0" xfId="0" applyFont="1" applyBorder="1" applyAlignment="1">
      <alignment horizontal="center"/>
    </xf>
    <xf numFmtId="0" fontId="10" fillId="0" borderId="70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3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64" xfId="0" applyFont="1" applyBorder="1" applyAlignment="1">
      <alignment wrapText="1"/>
    </xf>
    <xf numFmtId="0" fontId="10" fillId="0" borderId="57" xfId="0" applyFont="1" applyBorder="1" applyAlignment="1">
      <alignment wrapText="1"/>
    </xf>
    <xf numFmtId="0" fontId="10" fillId="0" borderId="65" xfId="0" applyFont="1" applyBorder="1" applyAlignment="1">
      <alignment wrapText="1"/>
    </xf>
    <xf numFmtId="0" fontId="10" fillId="0" borderId="6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65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0" fontId="10" fillId="0" borderId="66" xfId="0" applyFont="1" applyBorder="1" applyAlignment="1">
      <alignment vertical="top" wrapText="1"/>
    </xf>
    <xf numFmtId="0" fontId="10" fillId="0" borderId="60" xfId="0" applyFont="1" applyBorder="1" applyAlignment="1">
      <alignment vertical="top" wrapText="1"/>
    </xf>
    <xf numFmtId="0" fontId="10" fillId="0" borderId="59" xfId="0" applyFont="1" applyBorder="1" applyAlignment="1">
      <alignment vertical="top" wrapText="1"/>
    </xf>
    <xf numFmtId="0" fontId="11" fillId="0" borderId="53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164" fontId="11" fillId="0" borderId="61" xfId="0" applyNumberFormat="1" applyFont="1" applyFill="1" applyBorder="1" applyAlignment="1">
      <alignment horizontal="center" vertical="center"/>
    </xf>
    <xf numFmtId="164" fontId="11" fillId="0" borderId="62" xfId="0" applyNumberFormat="1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  <xf numFmtId="0" fontId="10" fillId="0" borderId="5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justify" vertical="center" wrapText="1"/>
    </xf>
    <xf numFmtId="0" fontId="10" fillId="0" borderId="56" xfId="0" applyFont="1" applyBorder="1" applyAlignment="1">
      <alignment horizontal="justify" vertical="center" wrapText="1"/>
    </xf>
    <xf numFmtId="0" fontId="10" fillId="0" borderId="63" xfId="0" applyFont="1" applyBorder="1" applyAlignment="1">
      <alignment horizontal="justify" vertical="center" wrapText="1"/>
    </xf>
    <xf numFmtId="0" fontId="10" fillId="0" borderId="40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0" fontId="10" fillId="0" borderId="42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left" wrapText="1"/>
    </xf>
    <xf numFmtId="0" fontId="10" fillId="0" borderId="47" xfId="0" applyFont="1" applyBorder="1" applyAlignment="1">
      <alignment horizontal="left" wrapText="1"/>
    </xf>
    <xf numFmtId="0" fontId="10" fillId="0" borderId="51" xfId="0" applyFont="1" applyBorder="1" applyAlignment="1">
      <alignment horizontal="left" wrapText="1"/>
    </xf>
    <xf numFmtId="0" fontId="15" fillId="0" borderId="41" xfId="1" applyFont="1" applyBorder="1" applyAlignment="1">
      <alignment horizontal="center"/>
    </xf>
    <xf numFmtId="0" fontId="17" fillId="0" borderId="75" xfId="1" applyFont="1" applyBorder="1" applyAlignment="1">
      <alignment horizontal="center" vertical="center" wrapText="1"/>
    </xf>
    <xf numFmtId="0" fontId="17" fillId="0" borderId="78" xfId="1" applyFont="1" applyBorder="1" applyAlignment="1">
      <alignment horizontal="center" vertical="center" wrapText="1"/>
    </xf>
    <xf numFmtId="0" fontId="17" fillId="0" borderId="76" xfId="1" applyFont="1" applyBorder="1" applyAlignment="1">
      <alignment horizontal="center" vertical="center" wrapText="1"/>
    </xf>
    <xf numFmtId="0" fontId="17" fillId="0" borderId="79" xfId="1" applyFont="1" applyBorder="1" applyAlignment="1">
      <alignment horizontal="center" vertical="center" wrapText="1"/>
    </xf>
    <xf numFmtId="0" fontId="17" fillId="0" borderId="53" xfId="1" applyFont="1" applyBorder="1" applyAlignment="1">
      <alignment horizontal="center" vertical="center" wrapText="1"/>
    </xf>
    <xf numFmtId="0" fontId="17" fillId="0" borderId="55" xfId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vertical="center" wrapText="1"/>
    </xf>
    <xf numFmtId="0" fontId="17" fillId="0" borderId="81" xfId="1" applyFont="1" applyBorder="1" applyAlignment="1">
      <alignment horizontal="center" vertical="top" wrapText="1"/>
    </xf>
    <xf numFmtId="0" fontId="17" fillId="0" borderId="54" xfId="1" applyFont="1" applyBorder="1" applyAlignment="1">
      <alignment horizontal="center" vertical="top" wrapText="1"/>
    </xf>
    <xf numFmtId="0" fontId="17" fillId="0" borderId="55" xfId="1" applyFont="1" applyBorder="1" applyAlignment="1">
      <alignment horizontal="center" vertical="top" wrapText="1"/>
    </xf>
    <xf numFmtId="0" fontId="17" fillId="0" borderId="83" xfId="1" applyFont="1" applyBorder="1" applyAlignment="1">
      <alignment vertical="top" wrapText="1"/>
    </xf>
    <xf numFmtId="0" fontId="17" fillId="0" borderId="85" xfId="1" applyFont="1" applyBorder="1" applyAlignment="1">
      <alignment vertical="top" wrapText="1"/>
    </xf>
    <xf numFmtId="0" fontId="17" fillId="0" borderId="34" xfId="1" applyFont="1" applyBorder="1" applyAlignment="1">
      <alignment horizontal="center" vertical="center" wrapText="1" readingOrder="1"/>
    </xf>
    <xf numFmtId="0" fontId="16" fillId="0" borderId="0" xfId="1" applyFont="1" applyAlignment="1">
      <alignment wrapText="1"/>
    </xf>
    <xf numFmtId="0" fontId="17" fillId="0" borderId="87" xfId="1" applyFont="1" applyBorder="1" applyAlignment="1">
      <alignment vertical="top" wrapText="1"/>
    </xf>
    <xf numFmtId="0" fontId="17" fillId="0" borderId="88" xfId="1" applyFont="1" applyBorder="1" applyAlignment="1">
      <alignment vertical="top" wrapText="1"/>
    </xf>
    <xf numFmtId="0" fontId="16" fillId="0" borderId="0" xfId="1" applyFont="1" applyBorder="1" applyAlignment="1">
      <alignment wrapText="1"/>
    </xf>
    <xf numFmtId="0" fontId="16" fillId="0" borderId="34" xfId="1" applyFont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top"/>
    </xf>
    <xf numFmtId="0" fontId="15" fillId="0" borderId="92" xfId="1" applyFont="1" applyBorder="1" applyAlignment="1">
      <alignment horizontal="center" vertical="center" wrapText="1" readingOrder="1"/>
    </xf>
    <xf numFmtId="0" fontId="16" fillId="0" borderId="34" xfId="1" applyFont="1" applyBorder="1" applyAlignment="1">
      <alignment vertical="top" wrapText="1"/>
    </xf>
  </cellXfs>
  <cellStyles count="74">
    <cellStyle name="Comma [0] 2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Normal" xfId="0" builtinId="0"/>
    <cellStyle name="Normal 2" xfId="1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533400</xdr:colOff>
      <xdr:row>25</xdr:row>
      <xdr:rowOff>142875</xdr:rowOff>
    </xdr:from>
    <xdr:to>
      <xdr:col>16</xdr:col>
      <xdr:colOff>9525</xdr:colOff>
      <xdr:row>30</xdr:row>
      <xdr:rowOff>152400</xdr:rowOff>
    </xdr:to>
    <xdr:pic>
      <xdr:nvPicPr>
        <xdr:cNvPr id="2" name="Picture 1" descr="G:\logo\Government\lambang_garudaPS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39325" y="9267825"/>
          <a:ext cx="10096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RKAS%20KEPANGKATAN%20TAHUN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TOH%20SK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 Pri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KP"/>
      <sheetName val="PENGUKURAN"/>
      <sheetName val="PENILAIAN PTKIS"/>
    </sheetNames>
    <sheetDataSet>
      <sheetData sheetId="0">
        <row r="33">
          <cell r="A33" t="str">
            <v>Catatan :</v>
          </cell>
        </row>
        <row r="34">
          <cell r="A34" t="str">
            <v>* AK Bagi dosen yang memangku jabatan fungsional tertentu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zoomScaleSheetLayoutView="100" workbookViewId="0">
      <selection activeCell="F37" sqref="F37"/>
    </sheetView>
  </sheetViews>
  <sheetFormatPr defaultColWidth="8.85546875" defaultRowHeight="12.75"/>
  <cols>
    <col min="1" max="1" width="4.7109375" style="69" customWidth="1"/>
    <col min="2" max="2" width="18.42578125" style="69" customWidth="1"/>
    <col min="3" max="3" width="30" style="69" customWidth="1"/>
    <col min="4" max="4" width="5.7109375" style="69" customWidth="1"/>
    <col min="5" max="5" width="8" style="69" customWidth="1"/>
    <col min="6" max="7" width="12.28515625" style="69" customWidth="1"/>
    <col min="8" max="8" width="4.85546875" style="69" customWidth="1"/>
    <col min="9" max="9" width="5.42578125" style="69" customWidth="1"/>
    <col min="10" max="10" width="8.140625" style="69" customWidth="1"/>
    <col min="11" max="16384" width="8.85546875" style="69"/>
  </cols>
  <sheetData>
    <row r="1" spans="1:15" ht="15.75">
      <c r="A1" s="182" t="s">
        <v>34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5" ht="15.75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5" ht="16.5" thickBot="1">
      <c r="A3" s="137"/>
      <c r="B3" s="137"/>
      <c r="C3" s="137"/>
      <c r="D3" s="137"/>
      <c r="E3" s="137"/>
      <c r="F3" s="137"/>
      <c r="G3" s="137"/>
      <c r="H3" s="137"/>
      <c r="I3" s="137"/>
      <c r="J3" s="137"/>
    </row>
    <row r="4" spans="1:15" ht="17.25" thickTop="1" thickBot="1">
      <c r="A4" s="138" t="s">
        <v>0</v>
      </c>
      <c r="B4" s="183" t="s">
        <v>1</v>
      </c>
      <c r="C4" s="184"/>
      <c r="D4" s="139" t="s">
        <v>0</v>
      </c>
      <c r="E4" s="185" t="s">
        <v>79</v>
      </c>
      <c r="F4" s="186"/>
      <c r="G4" s="186"/>
      <c r="H4" s="186"/>
      <c r="I4" s="186"/>
      <c r="J4" s="184"/>
    </row>
    <row r="5" spans="1:15" ht="16.5" thickTop="1">
      <c r="A5" s="140">
        <v>1</v>
      </c>
      <c r="B5" s="11" t="s">
        <v>2</v>
      </c>
      <c r="C5" s="12" t="s">
        <v>174</v>
      </c>
      <c r="D5" s="141">
        <v>1</v>
      </c>
      <c r="E5" s="3" t="s">
        <v>2</v>
      </c>
      <c r="F5" s="4"/>
      <c r="G5" s="187" t="s">
        <v>170</v>
      </c>
      <c r="H5" s="188"/>
      <c r="I5" s="188"/>
      <c r="J5" s="188"/>
    </row>
    <row r="6" spans="1:15" ht="15.75">
      <c r="A6" s="140">
        <v>2</v>
      </c>
      <c r="B6" s="11" t="s">
        <v>81</v>
      </c>
      <c r="C6" s="67" t="s">
        <v>175</v>
      </c>
      <c r="D6" s="142">
        <v>2</v>
      </c>
      <c r="E6" s="5" t="s">
        <v>81</v>
      </c>
      <c r="F6" s="135"/>
      <c r="G6" s="193" t="s">
        <v>171</v>
      </c>
      <c r="H6" s="194"/>
      <c r="I6" s="194"/>
      <c r="J6" s="195"/>
    </row>
    <row r="7" spans="1:15" ht="15.75">
      <c r="A7" s="140">
        <v>3</v>
      </c>
      <c r="B7" s="11" t="s">
        <v>5</v>
      </c>
      <c r="C7" s="12" t="s">
        <v>172</v>
      </c>
      <c r="D7" s="142">
        <v>3</v>
      </c>
      <c r="E7" s="5" t="s">
        <v>5</v>
      </c>
      <c r="F7" s="135"/>
      <c r="G7" s="8" t="s">
        <v>177</v>
      </c>
      <c r="H7" s="9"/>
      <c r="I7" s="9"/>
      <c r="J7" s="10"/>
    </row>
    <row r="8" spans="1:15" ht="16.5">
      <c r="A8" s="140">
        <v>4</v>
      </c>
      <c r="B8" s="11" t="s">
        <v>3</v>
      </c>
      <c r="C8" s="12" t="s">
        <v>176</v>
      </c>
      <c r="D8" s="142">
        <v>4</v>
      </c>
      <c r="E8" s="5" t="s">
        <v>3</v>
      </c>
      <c r="F8" s="135"/>
      <c r="G8" s="196" t="s">
        <v>178</v>
      </c>
      <c r="H8" s="197"/>
      <c r="I8" s="197"/>
      <c r="J8" s="197"/>
      <c r="L8" s="70"/>
      <c r="M8" s="70"/>
      <c r="N8" s="70"/>
      <c r="O8" s="70"/>
    </row>
    <row r="9" spans="1:15" ht="16.5" thickBot="1">
      <c r="A9" s="143">
        <v>5</v>
      </c>
      <c r="B9" s="13" t="s">
        <v>4</v>
      </c>
      <c r="C9" s="14" t="s">
        <v>173</v>
      </c>
      <c r="D9" s="144">
        <v>5</v>
      </c>
      <c r="E9" s="6" t="s">
        <v>4</v>
      </c>
      <c r="F9" s="7"/>
      <c r="G9" s="189" t="s">
        <v>173</v>
      </c>
      <c r="H9" s="190"/>
      <c r="I9" s="190"/>
      <c r="J9" s="190"/>
    </row>
    <row r="10" spans="1:15" s="70" customFormat="1" ht="21" customHeight="1" thickTop="1" thickBot="1">
      <c r="A10" s="166" t="s">
        <v>0</v>
      </c>
      <c r="B10" s="203" t="s">
        <v>36</v>
      </c>
      <c r="C10" s="204"/>
      <c r="D10" s="166" t="s">
        <v>19</v>
      </c>
      <c r="E10" s="200" t="s">
        <v>6</v>
      </c>
      <c r="F10" s="201"/>
      <c r="G10" s="201"/>
      <c r="H10" s="201"/>
      <c r="I10" s="201"/>
      <c r="J10" s="202"/>
    </row>
    <row r="11" spans="1:15" s="70" customFormat="1" ht="22.5" customHeight="1" thickTop="1" thickBot="1">
      <c r="A11" s="167"/>
      <c r="B11" s="205"/>
      <c r="C11" s="206"/>
      <c r="D11" s="167"/>
      <c r="E11" s="191" t="s">
        <v>21</v>
      </c>
      <c r="F11" s="192"/>
      <c r="G11" s="145" t="s">
        <v>7</v>
      </c>
      <c r="H11" s="191" t="s">
        <v>8</v>
      </c>
      <c r="I11" s="192"/>
      <c r="J11" s="145" t="s">
        <v>9</v>
      </c>
    </row>
    <row r="12" spans="1:15" s="70" customFormat="1" ht="24.75" customHeight="1" thickTop="1">
      <c r="A12" s="146" t="s">
        <v>166</v>
      </c>
      <c r="B12" s="174" t="s">
        <v>86</v>
      </c>
      <c r="C12" s="175"/>
      <c r="D12" s="147"/>
      <c r="E12" s="148"/>
      <c r="F12" s="149"/>
      <c r="G12" s="148"/>
      <c r="H12" s="149"/>
      <c r="I12" s="148"/>
      <c r="J12" s="150"/>
    </row>
    <row r="13" spans="1:15" s="70" customFormat="1" ht="51.75" customHeight="1">
      <c r="A13" s="151">
        <v>1</v>
      </c>
      <c r="B13" s="172" t="s">
        <v>189</v>
      </c>
      <c r="C13" s="173"/>
      <c r="D13" s="152">
        <v>2</v>
      </c>
      <c r="E13" s="153">
        <v>2</v>
      </c>
      <c r="F13" s="152" t="s">
        <v>165</v>
      </c>
      <c r="G13" s="153">
        <v>100</v>
      </c>
      <c r="H13" s="152">
        <v>6</v>
      </c>
      <c r="I13" s="153" t="s">
        <v>33</v>
      </c>
      <c r="J13" s="154" t="s">
        <v>32</v>
      </c>
      <c r="L13" s="134"/>
    </row>
    <row r="14" spans="1:15" s="70" customFormat="1" ht="24.75" customHeight="1">
      <c r="A14" s="151">
        <v>2</v>
      </c>
      <c r="B14" s="172" t="s">
        <v>184</v>
      </c>
      <c r="C14" s="173"/>
      <c r="D14" s="152">
        <v>2</v>
      </c>
      <c r="E14" s="153">
        <v>2</v>
      </c>
      <c r="F14" s="152" t="s">
        <v>165</v>
      </c>
      <c r="G14" s="153">
        <v>100</v>
      </c>
      <c r="H14" s="152">
        <v>6</v>
      </c>
      <c r="I14" s="153" t="s">
        <v>33</v>
      </c>
      <c r="J14" s="154" t="s">
        <v>32</v>
      </c>
    </row>
    <row r="15" spans="1:15" s="70" customFormat="1" ht="23.25" customHeight="1">
      <c r="A15" s="151">
        <v>3</v>
      </c>
      <c r="B15" s="172" t="s">
        <v>187</v>
      </c>
      <c r="C15" s="173"/>
      <c r="D15" s="152">
        <v>2</v>
      </c>
      <c r="E15" s="153">
        <v>2</v>
      </c>
      <c r="F15" s="152" t="s">
        <v>165</v>
      </c>
      <c r="G15" s="153">
        <v>100</v>
      </c>
      <c r="H15" s="152">
        <v>6</v>
      </c>
      <c r="I15" s="153" t="s">
        <v>33</v>
      </c>
      <c r="J15" s="154" t="s">
        <v>32</v>
      </c>
    </row>
    <row r="16" spans="1:15" s="70" customFormat="1" ht="22.5" customHeight="1">
      <c r="A16" s="151">
        <v>4</v>
      </c>
      <c r="B16" s="172" t="s">
        <v>185</v>
      </c>
      <c r="C16" s="173"/>
      <c r="D16" s="152">
        <v>1</v>
      </c>
      <c r="E16" s="153">
        <v>1</v>
      </c>
      <c r="F16" s="152" t="s">
        <v>165</v>
      </c>
      <c r="G16" s="153">
        <v>100</v>
      </c>
      <c r="H16" s="152">
        <v>6</v>
      </c>
      <c r="I16" s="153" t="s">
        <v>33</v>
      </c>
      <c r="J16" s="154" t="s">
        <v>32</v>
      </c>
    </row>
    <row r="17" spans="1:12" s="70" customFormat="1" ht="81.75" customHeight="1">
      <c r="A17" s="151">
        <v>5</v>
      </c>
      <c r="B17" s="170" t="s">
        <v>190</v>
      </c>
      <c r="C17" s="171"/>
      <c r="D17" s="155">
        <v>3</v>
      </c>
      <c r="E17" s="156">
        <v>3</v>
      </c>
      <c r="F17" s="152" t="s">
        <v>165</v>
      </c>
      <c r="G17" s="156">
        <v>100</v>
      </c>
      <c r="H17" s="155">
        <v>6</v>
      </c>
      <c r="I17" s="153" t="s">
        <v>33</v>
      </c>
      <c r="J17" s="157" t="s">
        <v>32</v>
      </c>
      <c r="L17" s="134"/>
    </row>
    <row r="18" spans="1:12" s="70" customFormat="1" ht="51.75" customHeight="1">
      <c r="A18" s="151">
        <v>6</v>
      </c>
      <c r="B18" s="170" t="s">
        <v>191</v>
      </c>
      <c r="C18" s="171"/>
      <c r="D18" s="155">
        <v>1</v>
      </c>
      <c r="E18" s="156">
        <v>1</v>
      </c>
      <c r="F18" s="152" t="s">
        <v>165</v>
      </c>
      <c r="G18" s="156">
        <v>100</v>
      </c>
      <c r="H18" s="155">
        <v>6</v>
      </c>
      <c r="I18" s="153" t="s">
        <v>33</v>
      </c>
      <c r="J18" s="157" t="s">
        <v>32</v>
      </c>
      <c r="L18" s="134"/>
    </row>
    <row r="19" spans="1:12" s="70" customFormat="1" ht="33" customHeight="1">
      <c r="A19" s="151">
        <v>7</v>
      </c>
      <c r="B19" s="172" t="s">
        <v>192</v>
      </c>
      <c r="C19" s="173"/>
      <c r="D19" s="152">
        <v>3</v>
      </c>
      <c r="E19" s="153">
        <v>3</v>
      </c>
      <c r="F19" s="152" t="s">
        <v>165</v>
      </c>
      <c r="G19" s="153">
        <v>100</v>
      </c>
      <c r="H19" s="152">
        <v>6</v>
      </c>
      <c r="I19" s="153" t="s">
        <v>33</v>
      </c>
      <c r="J19" s="154" t="s">
        <v>32</v>
      </c>
      <c r="L19" s="134"/>
    </row>
    <row r="20" spans="1:12" s="70" customFormat="1" ht="15.75" customHeight="1">
      <c r="A20" s="151">
        <v>8</v>
      </c>
      <c r="B20" s="198" t="s">
        <v>186</v>
      </c>
      <c r="C20" s="199"/>
      <c r="D20" s="155">
        <v>1</v>
      </c>
      <c r="E20" s="156">
        <v>1</v>
      </c>
      <c r="F20" s="152" t="s">
        <v>165</v>
      </c>
      <c r="G20" s="156">
        <v>100</v>
      </c>
      <c r="H20" s="155">
        <v>6</v>
      </c>
      <c r="I20" s="153" t="s">
        <v>33</v>
      </c>
      <c r="J20" s="157" t="s">
        <v>32</v>
      </c>
      <c r="L20" s="134"/>
    </row>
    <row r="21" spans="1:12" s="70" customFormat="1" ht="20.25" customHeight="1">
      <c r="A21" s="151">
        <v>9</v>
      </c>
      <c r="B21" s="198" t="s">
        <v>188</v>
      </c>
      <c r="C21" s="199"/>
      <c r="D21" s="155">
        <v>1</v>
      </c>
      <c r="E21" s="156">
        <v>1</v>
      </c>
      <c r="F21" s="152" t="s">
        <v>165</v>
      </c>
      <c r="G21" s="156">
        <v>100</v>
      </c>
      <c r="H21" s="155">
        <v>6</v>
      </c>
      <c r="I21" s="153" t="s">
        <v>33</v>
      </c>
      <c r="J21" s="157" t="s">
        <v>32</v>
      </c>
      <c r="L21" s="134"/>
    </row>
    <row r="22" spans="1:12" s="71" customFormat="1" ht="22.5" customHeight="1">
      <c r="A22" s="151"/>
      <c r="B22" s="207" t="s">
        <v>87</v>
      </c>
      <c r="C22" s="208"/>
      <c r="D22" s="152"/>
      <c r="E22" s="153"/>
      <c r="F22" s="152"/>
      <c r="G22" s="153"/>
      <c r="H22" s="152"/>
      <c r="I22" s="153"/>
      <c r="J22" s="154"/>
    </row>
    <row r="23" spans="1:12" s="71" customFormat="1" ht="51" customHeight="1">
      <c r="A23" s="151">
        <v>10</v>
      </c>
      <c r="B23" s="172" t="s">
        <v>193</v>
      </c>
      <c r="C23" s="173"/>
      <c r="D23" s="152">
        <v>2</v>
      </c>
      <c r="E23" s="153">
        <v>2</v>
      </c>
      <c r="F23" s="152" t="s">
        <v>165</v>
      </c>
      <c r="G23" s="153">
        <v>100</v>
      </c>
      <c r="H23" s="152">
        <v>6</v>
      </c>
      <c r="I23" s="153" t="s">
        <v>33</v>
      </c>
      <c r="J23" s="154" t="s">
        <v>32</v>
      </c>
    </row>
    <row r="24" spans="1:12" s="70" customFormat="1" ht="18.75" customHeight="1">
      <c r="A24" s="151">
        <v>11</v>
      </c>
      <c r="B24" s="172" t="s">
        <v>182</v>
      </c>
      <c r="C24" s="173"/>
      <c r="D24" s="152">
        <v>2</v>
      </c>
      <c r="E24" s="153">
        <v>2</v>
      </c>
      <c r="F24" s="152" t="s">
        <v>165</v>
      </c>
      <c r="G24" s="153">
        <v>100</v>
      </c>
      <c r="H24" s="152">
        <v>6</v>
      </c>
      <c r="I24" s="153" t="s">
        <v>33</v>
      </c>
      <c r="J24" s="154" t="s">
        <v>32</v>
      </c>
    </row>
    <row r="25" spans="1:12" s="70" customFormat="1" ht="20.25" customHeight="1">
      <c r="A25" s="158">
        <v>12</v>
      </c>
      <c r="B25" s="172" t="s">
        <v>179</v>
      </c>
      <c r="C25" s="173"/>
      <c r="D25" s="152">
        <v>2</v>
      </c>
      <c r="E25" s="153">
        <v>2</v>
      </c>
      <c r="F25" s="152" t="s">
        <v>165</v>
      </c>
      <c r="G25" s="153">
        <v>100</v>
      </c>
      <c r="H25" s="152">
        <v>6</v>
      </c>
      <c r="I25" s="153" t="s">
        <v>33</v>
      </c>
      <c r="J25" s="154" t="s">
        <v>32</v>
      </c>
    </row>
    <row r="26" spans="1:12" s="70" customFormat="1" ht="20.25" customHeight="1">
      <c r="A26" s="151">
        <v>13</v>
      </c>
      <c r="B26" s="176" t="s">
        <v>183</v>
      </c>
      <c r="C26" s="177"/>
      <c r="D26" s="152">
        <v>2</v>
      </c>
      <c r="E26" s="153">
        <v>2</v>
      </c>
      <c r="F26" s="152" t="s">
        <v>165</v>
      </c>
      <c r="G26" s="153">
        <v>100</v>
      </c>
      <c r="H26" s="152">
        <v>6</v>
      </c>
      <c r="I26" s="153" t="s">
        <v>33</v>
      </c>
      <c r="J26" s="154" t="s">
        <v>32</v>
      </c>
    </row>
    <row r="27" spans="1:12" s="71" customFormat="1" ht="93.75" customHeight="1">
      <c r="A27" s="151">
        <v>14</v>
      </c>
      <c r="B27" s="178" t="s">
        <v>194</v>
      </c>
      <c r="C27" s="179"/>
      <c r="D27" s="211">
        <v>3</v>
      </c>
      <c r="E27" s="211">
        <v>3</v>
      </c>
      <c r="F27" s="209" t="s">
        <v>165</v>
      </c>
      <c r="G27" s="211">
        <v>100</v>
      </c>
      <c r="H27" s="211">
        <v>6</v>
      </c>
      <c r="I27" s="209" t="s">
        <v>33</v>
      </c>
      <c r="J27" s="213" t="s">
        <v>32</v>
      </c>
    </row>
    <row r="28" spans="1:12" s="71" customFormat="1" ht="5.0999999999999996" hidden="1" customHeight="1">
      <c r="A28" s="159">
        <v>14</v>
      </c>
      <c r="B28" s="180"/>
      <c r="C28" s="181"/>
      <c r="D28" s="212"/>
      <c r="E28" s="212"/>
      <c r="F28" s="210"/>
      <c r="G28" s="212"/>
      <c r="H28" s="212"/>
      <c r="I28" s="210"/>
      <c r="J28" s="214"/>
    </row>
    <row r="29" spans="1:12" s="70" customFormat="1" ht="66.75" customHeight="1">
      <c r="A29" s="151">
        <v>15</v>
      </c>
      <c r="B29" s="170" t="s">
        <v>195</v>
      </c>
      <c r="C29" s="171"/>
      <c r="D29" s="155">
        <v>1</v>
      </c>
      <c r="E29" s="156">
        <v>1</v>
      </c>
      <c r="F29" s="152" t="s">
        <v>165</v>
      </c>
      <c r="G29" s="156">
        <v>100</v>
      </c>
      <c r="H29" s="155">
        <v>6</v>
      </c>
      <c r="I29" s="153" t="s">
        <v>33</v>
      </c>
      <c r="J29" s="157" t="s">
        <v>32</v>
      </c>
    </row>
    <row r="30" spans="1:12" s="70" customFormat="1" ht="31.5" customHeight="1">
      <c r="A30" s="151">
        <v>16</v>
      </c>
      <c r="B30" s="172" t="s">
        <v>192</v>
      </c>
      <c r="C30" s="173"/>
      <c r="D30" s="152">
        <v>3</v>
      </c>
      <c r="E30" s="153">
        <v>3</v>
      </c>
      <c r="F30" s="152" t="s">
        <v>165</v>
      </c>
      <c r="G30" s="156">
        <v>100</v>
      </c>
      <c r="H30" s="155">
        <v>6</v>
      </c>
      <c r="I30" s="153" t="s">
        <v>33</v>
      </c>
      <c r="J30" s="157" t="s">
        <v>32</v>
      </c>
    </row>
    <row r="31" spans="1:12" s="70" customFormat="1" ht="21.75" customHeight="1">
      <c r="A31" s="151">
        <v>17</v>
      </c>
      <c r="B31" s="172" t="s">
        <v>186</v>
      </c>
      <c r="C31" s="173"/>
      <c r="D31" s="152">
        <v>1</v>
      </c>
      <c r="E31" s="153">
        <v>1</v>
      </c>
      <c r="F31" s="152" t="s">
        <v>165</v>
      </c>
      <c r="G31" s="156">
        <v>100</v>
      </c>
      <c r="H31" s="155">
        <v>6</v>
      </c>
      <c r="I31" s="153" t="s">
        <v>33</v>
      </c>
      <c r="J31" s="157" t="s">
        <v>32</v>
      </c>
    </row>
    <row r="32" spans="1:12" ht="13.5" customHeight="1" thickBot="1">
      <c r="A32" s="144"/>
      <c r="B32" s="168"/>
      <c r="C32" s="169"/>
      <c r="D32" s="160">
        <f>SUM(D13:D30)</f>
        <v>31</v>
      </c>
      <c r="E32" s="160">
        <f>SUM(E13:E30)</f>
        <v>31</v>
      </c>
      <c r="F32" s="144"/>
      <c r="G32" s="144"/>
      <c r="H32" s="144"/>
      <c r="I32" s="144"/>
      <c r="J32" s="161"/>
    </row>
    <row r="33" spans="1:10" ht="9.9499999999999993" customHeight="1" thickTop="1">
      <c r="A33" s="137"/>
      <c r="B33" s="137"/>
      <c r="C33" s="137"/>
      <c r="D33" s="137"/>
      <c r="E33" s="137"/>
      <c r="F33" s="137"/>
      <c r="G33" s="137"/>
      <c r="H33" s="137"/>
      <c r="I33" s="137"/>
      <c r="J33" s="137"/>
    </row>
    <row r="34" spans="1:10" ht="12.95" customHeight="1">
      <c r="A34" s="137"/>
      <c r="B34" s="137"/>
      <c r="C34" s="137"/>
      <c r="D34" s="137"/>
      <c r="E34" s="163" t="s">
        <v>180</v>
      </c>
      <c r="F34" s="163"/>
      <c r="G34" s="163"/>
      <c r="H34" s="163"/>
      <c r="I34" s="163"/>
      <c r="J34" s="163"/>
    </row>
    <row r="35" spans="1:10" ht="15.75">
      <c r="A35" s="163" t="s">
        <v>10</v>
      </c>
      <c r="B35" s="163"/>
      <c r="C35" s="163"/>
      <c r="D35" s="163"/>
      <c r="E35" s="163" t="s">
        <v>80</v>
      </c>
      <c r="F35" s="163"/>
      <c r="G35" s="163"/>
      <c r="H35" s="163"/>
      <c r="I35" s="163"/>
      <c r="J35" s="163"/>
    </row>
    <row r="36" spans="1:10" ht="15.75">
      <c r="A36" s="137"/>
      <c r="B36" s="137"/>
      <c r="C36" s="137"/>
      <c r="D36" s="137"/>
      <c r="E36" s="137"/>
      <c r="F36" s="137" t="s">
        <v>167</v>
      </c>
      <c r="G36" s="137"/>
      <c r="H36" s="137"/>
      <c r="I36" s="137"/>
      <c r="J36" s="137"/>
    </row>
    <row r="37" spans="1:10" ht="15.75">
      <c r="A37" s="137"/>
      <c r="B37" s="137"/>
      <c r="C37" s="137"/>
      <c r="D37" s="137"/>
      <c r="E37" s="137"/>
      <c r="F37" s="137"/>
      <c r="G37" s="137"/>
      <c r="H37" s="137"/>
      <c r="I37" s="137"/>
      <c r="J37" s="137"/>
    </row>
    <row r="38" spans="1:10" ht="15.75">
      <c r="A38" s="137"/>
      <c r="B38" s="137"/>
      <c r="C38" s="137"/>
      <c r="D38" s="137"/>
      <c r="E38" s="137"/>
      <c r="F38" s="137"/>
      <c r="G38" s="137"/>
      <c r="H38" s="137"/>
      <c r="I38" s="137"/>
      <c r="J38" s="137"/>
    </row>
    <row r="39" spans="1:10" ht="15.75">
      <c r="A39" s="137"/>
      <c r="B39" s="137"/>
      <c r="C39" s="137"/>
      <c r="D39" s="137"/>
      <c r="E39" s="137"/>
      <c r="F39" s="137"/>
      <c r="G39" s="137"/>
      <c r="H39" s="137"/>
      <c r="I39" s="137"/>
      <c r="J39" s="137"/>
    </row>
    <row r="40" spans="1:10" ht="15.75">
      <c r="A40" s="163" t="str">
        <f>C5</f>
        <v>Moh. Riza Zainuddin, M.Pd.I</v>
      </c>
      <c r="B40" s="163"/>
      <c r="C40" s="163"/>
      <c r="D40" s="163"/>
      <c r="E40" s="163" t="str">
        <f>G5</f>
        <v>Afiful Ikhwan, M.Pd.I</v>
      </c>
      <c r="F40" s="163"/>
      <c r="G40" s="163"/>
      <c r="H40" s="163"/>
      <c r="I40" s="163"/>
      <c r="J40" s="163"/>
    </row>
    <row r="41" spans="1:10" ht="15.75">
      <c r="A41" s="165" t="str">
        <f>C6</f>
        <v>19770105 2007 097 1</v>
      </c>
      <c r="B41" s="165"/>
      <c r="C41" s="165"/>
      <c r="D41" s="165"/>
      <c r="E41" s="163" t="str">
        <f>G6</f>
        <v>19880222 2011 037 1</v>
      </c>
      <c r="F41" s="163"/>
      <c r="G41" s="163"/>
      <c r="H41" s="163"/>
      <c r="I41" s="163"/>
      <c r="J41" s="163"/>
    </row>
    <row r="42" spans="1:10" ht="16.5">
      <c r="A42" s="70"/>
      <c r="B42" s="70"/>
      <c r="C42" s="70"/>
      <c r="D42" s="70"/>
      <c r="E42" s="70"/>
      <c r="F42" s="70"/>
      <c r="G42" s="70"/>
      <c r="H42" s="70"/>
      <c r="I42" s="70"/>
      <c r="J42" s="70"/>
    </row>
    <row r="43" spans="1:10" ht="16.5">
      <c r="A43" s="164" t="s">
        <v>20</v>
      </c>
      <c r="B43" s="164"/>
      <c r="C43" s="164"/>
      <c r="D43" s="164"/>
      <c r="E43" s="70"/>
      <c r="F43" s="70"/>
      <c r="G43" s="70"/>
      <c r="H43" s="70"/>
      <c r="I43" s="70"/>
      <c r="J43" s="70"/>
    </row>
    <row r="44" spans="1:10" ht="16.5">
      <c r="A44" s="164" t="s">
        <v>71</v>
      </c>
      <c r="B44" s="164"/>
      <c r="C44" s="164"/>
      <c r="D44" s="164"/>
      <c r="E44" s="70"/>
      <c r="F44" s="70"/>
      <c r="G44" s="70"/>
      <c r="H44" s="70"/>
      <c r="I44" s="70"/>
      <c r="J44" s="70"/>
    </row>
    <row r="45" spans="1:10" ht="16.5">
      <c r="A45" s="162" t="s">
        <v>40</v>
      </c>
      <c r="B45" s="162"/>
      <c r="C45" s="162"/>
      <c r="D45" s="162"/>
      <c r="E45" s="162"/>
      <c r="F45" s="162"/>
      <c r="G45" s="162"/>
      <c r="H45" s="162"/>
      <c r="I45" s="162"/>
      <c r="J45" s="162"/>
    </row>
    <row r="46" spans="1:10" ht="16.5">
      <c r="A46" s="136" t="s">
        <v>88</v>
      </c>
      <c r="B46" s="70"/>
      <c r="C46" s="70"/>
      <c r="D46" s="70"/>
      <c r="E46" s="70"/>
      <c r="F46" s="70"/>
      <c r="G46" s="70"/>
      <c r="H46" s="70"/>
      <c r="I46" s="70"/>
      <c r="J46" s="70"/>
    </row>
    <row r="47" spans="1:10" ht="16.5">
      <c r="A47" s="70"/>
      <c r="B47" s="70"/>
      <c r="C47" s="70"/>
      <c r="D47" s="70"/>
      <c r="E47" s="70"/>
      <c r="F47" s="70"/>
      <c r="G47" s="70"/>
      <c r="H47" s="70"/>
      <c r="I47" s="70"/>
      <c r="J47" s="70"/>
    </row>
  </sheetData>
  <mergeCells count="51">
    <mergeCell ref="B21:C21"/>
    <mergeCell ref="B31:C31"/>
    <mergeCell ref="E10:J10"/>
    <mergeCell ref="D10:D11"/>
    <mergeCell ref="B10:C11"/>
    <mergeCell ref="B13:C13"/>
    <mergeCell ref="B22:C22"/>
    <mergeCell ref="F27:F28"/>
    <mergeCell ref="G27:G28"/>
    <mergeCell ref="H27:H28"/>
    <mergeCell ref="B20:C20"/>
    <mergeCell ref="I27:I28"/>
    <mergeCell ref="J27:J28"/>
    <mergeCell ref="D27:D28"/>
    <mergeCell ref="E27:E28"/>
    <mergeCell ref="G9:J9"/>
    <mergeCell ref="E11:F11"/>
    <mergeCell ref="H11:I11"/>
    <mergeCell ref="G6:J6"/>
    <mergeCell ref="G8:J8"/>
    <mergeCell ref="A1:J1"/>
    <mergeCell ref="A2:J2"/>
    <mergeCell ref="B4:C4"/>
    <mergeCell ref="E4:J4"/>
    <mergeCell ref="G5:J5"/>
    <mergeCell ref="A10:A11"/>
    <mergeCell ref="B32:C32"/>
    <mergeCell ref="B17:C17"/>
    <mergeCell ref="B19:C19"/>
    <mergeCell ref="B18:C18"/>
    <mergeCell ref="B12:C12"/>
    <mergeCell ref="B14:C14"/>
    <mergeCell ref="B15:C15"/>
    <mergeCell ref="B24:C24"/>
    <mergeCell ref="B25:C25"/>
    <mergeCell ref="B23:C23"/>
    <mergeCell ref="B29:C29"/>
    <mergeCell ref="B30:C30"/>
    <mergeCell ref="B26:C26"/>
    <mergeCell ref="B27:C28"/>
    <mergeCell ref="B16:C16"/>
    <mergeCell ref="A45:J45"/>
    <mergeCell ref="E40:J40"/>
    <mergeCell ref="E41:J41"/>
    <mergeCell ref="E34:J34"/>
    <mergeCell ref="A35:D35"/>
    <mergeCell ref="E35:J35"/>
    <mergeCell ref="A43:D43"/>
    <mergeCell ref="A44:D44"/>
    <mergeCell ref="A40:D40"/>
    <mergeCell ref="A41:D41"/>
  </mergeCells>
  <phoneticPr fontId="1" type="noConversion"/>
  <printOptions horizontalCentered="1"/>
  <pageMargins left="0.18" right="0.35433070866141736" top="0.62992125984251968" bottom="0.59055118110236227" header="0.51181102362204722" footer="0.51181102362204722"/>
  <pageSetup paperSize="9" scale="67"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U53"/>
  <sheetViews>
    <sheetView view="pageBreakPreview" zoomScale="85" zoomScaleSheetLayoutView="85" workbookViewId="0">
      <selection activeCell="K9" sqref="K9"/>
    </sheetView>
  </sheetViews>
  <sheetFormatPr defaultColWidth="8.85546875" defaultRowHeight="12.75"/>
  <cols>
    <col min="1" max="1" width="5.85546875" style="107" customWidth="1"/>
    <col min="2" max="2" width="44" style="111" customWidth="1"/>
    <col min="3" max="9" width="10.140625" customWidth="1"/>
    <col min="10" max="10" width="14.42578125" customWidth="1"/>
    <col min="11" max="16" width="9.7109375" customWidth="1"/>
    <col min="17" max="18" width="12.28515625" customWidth="1"/>
    <col min="21" max="21" width="13.140625" customWidth="1"/>
  </cols>
  <sheetData>
    <row r="1" spans="1:18" ht="15.75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18" ht="15.75">
      <c r="A2" s="228" t="s">
        <v>35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</row>
    <row r="3" spans="1:18" ht="15.75" customHeight="1">
      <c r="A3" s="216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</row>
    <row r="4" spans="1:18" ht="13.5" thickBot="1">
      <c r="A4" s="113" t="s">
        <v>70</v>
      </c>
      <c r="B4" s="108"/>
      <c r="C4" s="1"/>
      <c r="D4" s="1"/>
      <c r="E4" s="1"/>
      <c r="F4" s="1"/>
    </row>
    <row r="5" spans="1:18" s="118" customFormat="1" ht="27" customHeight="1" thickTop="1" thickBot="1">
      <c r="A5" s="234" t="s">
        <v>0</v>
      </c>
      <c r="B5" s="229" t="s">
        <v>37</v>
      </c>
      <c r="C5" s="229" t="s">
        <v>19</v>
      </c>
      <c r="D5" s="231" t="s">
        <v>6</v>
      </c>
      <c r="E5" s="232"/>
      <c r="F5" s="232"/>
      <c r="G5" s="232"/>
      <c r="H5" s="232"/>
      <c r="I5" s="233"/>
      <c r="J5" s="234" t="s">
        <v>19</v>
      </c>
      <c r="K5" s="231" t="s">
        <v>11</v>
      </c>
      <c r="L5" s="232"/>
      <c r="M5" s="232"/>
      <c r="N5" s="232"/>
      <c r="O5" s="232"/>
      <c r="P5" s="233"/>
      <c r="Q5" s="220" t="s">
        <v>12</v>
      </c>
      <c r="R5" s="229" t="s">
        <v>18</v>
      </c>
    </row>
    <row r="6" spans="1:18" s="118" customFormat="1" ht="21" customHeight="1" thickTop="1" thickBot="1">
      <c r="A6" s="235"/>
      <c r="B6" s="230"/>
      <c r="C6" s="230"/>
      <c r="D6" s="218" t="s">
        <v>22</v>
      </c>
      <c r="E6" s="219"/>
      <c r="F6" s="119" t="s">
        <v>13</v>
      </c>
      <c r="G6" s="218" t="s">
        <v>14</v>
      </c>
      <c r="H6" s="219"/>
      <c r="I6" s="119" t="s">
        <v>15</v>
      </c>
      <c r="J6" s="235"/>
      <c r="K6" s="218" t="s">
        <v>22</v>
      </c>
      <c r="L6" s="219"/>
      <c r="M6" s="119" t="s">
        <v>13</v>
      </c>
      <c r="N6" s="218" t="s">
        <v>14</v>
      </c>
      <c r="O6" s="219"/>
      <c r="P6" s="119" t="s">
        <v>15</v>
      </c>
      <c r="Q6" s="223"/>
      <c r="R6" s="230"/>
    </row>
    <row r="7" spans="1:18" s="118" customFormat="1" ht="12" customHeight="1" thickTop="1" thickBot="1">
      <c r="A7" s="120">
        <v>1</v>
      </c>
      <c r="B7" s="121">
        <v>2</v>
      </c>
      <c r="C7" s="121">
        <v>3</v>
      </c>
      <c r="D7" s="122"/>
      <c r="E7" s="122"/>
      <c r="F7" s="122">
        <v>4</v>
      </c>
      <c r="G7" s="122">
        <v>5</v>
      </c>
      <c r="H7" s="122"/>
      <c r="I7" s="122">
        <v>6</v>
      </c>
      <c r="J7" s="122"/>
      <c r="K7" s="122">
        <v>7</v>
      </c>
      <c r="L7" s="122"/>
      <c r="M7" s="122">
        <v>8</v>
      </c>
      <c r="N7" s="122">
        <v>9</v>
      </c>
      <c r="O7" s="122"/>
      <c r="P7" s="122">
        <v>10</v>
      </c>
      <c r="Q7" s="121">
        <v>11</v>
      </c>
      <c r="R7" s="121">
        <v>12</v>
      </c>
    </row>
    <row r="8" spans="1:18" s="131" customFormat="1" ht="20.25" customHeight="1" thickTop="1">
      <c r="A8" s="123"/>
      <c r="B8" s="125" t="str">
        <f>SKP!B12</f>
        <v>SEMESTER GENAP TAHUN 2014 / 2015</v>
      </c>
      <c r="C8" s="125"/>
      <c r="D8" s="126"/>
      <c r="E8" s="124"/>
      <c r="F8" s="127"/>
      <c r="G8" s="124"/>
      <c r="H8" s="124"/>
      <c r="I8" s="124"/>
      <c r="J8" s="124"/>
      <c r="K8" s="124"/>
      <c r="L8" s="127"/>
      <c r="M8" s="128"/>
      <c r="N8" s="124"/>
      <c r="O8" s="124"/>
      <c r="P8" s="127"/>
      <c r="Q8" s="129"/>
      <c r="R8" s="130"/>
    </row>
    <row r="9" spans="1:18" s="118" customFormat="1" ht="33.950000000000003" customHeight="1">
      <c r="A9" s="114">
        <f>SKP!A13</f>
        <v>1</v>
      </c>
      <c r="B9" s="106" t="str">
        <f>SKP!B13</f>
        <v>UNSUR UTAMA                                                                                                                          Melaksanakan perkuliahan                                                          Mengajar (1) Manaj. Lemb. Pend. Islam, Smt IV A</v>
      </c>
      <c r="C9" s="72">
        <f>SKP!D13</f>
        <v>2</v>
      </c>
      <c r="D9" s="68">
        <f>SKP!E13</f>
        <v>2</v>
      </c>
      <c r="E9" s="132" t="str">
        <f>SKP!F13</f>
        <v>SKS</v>
      </c>
      <c r="F9" s="55">
        <f>SKP!G13</f>
        <v>100</v>
      </c>
      <c r="G9" s="55">
        <f>SKP!H13</f>
        <v>6</v>
      </c>
      <c r="H9" s="55" t="str">
        <f>SKP!I13</f>
        <v>bln</v>
      </c>
      <c r="I9" s="55" t="str">
        <f>SKP!J13</f>
        <v>-</v>
      </c>
      <c r="J9" s="55">
        <f>K9*C9</f>
        <v>4</v>
      </c>
      <c r="K9" s="55">
        <v>2</v>
      </c>
      <c r="L9" s="132" t="str">
        <f>SKP!F13</f>
        <v>SKS</v>
      </c>
      <c r="M9" s="55">
        <v>100</v>
      </c>
      <c r="N9" s="55">
        <v>6</v>
      </c>
      <c r="O9" s="55" t="str">
        <f>SKP!I13</f>
        <v>bln</v>
      </c>
      <c r="P9" s="74" t="s">
        <v>32</v>
      </c>
      <c r="Q9" s="117">
        <f>((K9/D9*100)+(M9/F9*100)+(((1.76*G9-N9)/G9)*100))</f>
        <v>276</v>
      </c>
      <c r="R9" s="133">
        <f>Q9/3</f>
        <v>92</v>
      </c>
    </row>
    <row r="10" spans="1:18" s="118" customFormat="1" ht="19.5" customHeight="1">
      <c r="A10" s="114">
        <f>SKP!A14</f>
        <v>2</v>
      </c>
      <c r="B10" s="106" t="str">
        <f>SKP!B14</f>
        <v>Mengajar (2) Ulumul Quran, Smt II PAI A</v>
      </c>
      <c r="C10" s="72">
        <f>SKP!D14</f>
        <v>2</v>
      </c>
      <c r="D10" s="68">
        <f>SKP!E14</f>
        <v>2</v>
      </c>
      <c r="E10" s="132" t="str">
        <f>SKP!F14</f>
        <v>SKS</v>
      </c>
      <c r="F10" s="55">
        <f>SKP!G14</f>
        <v>100</v>
      </c>
      <c r="G10" s="55">
        <f>SKP!H14</f>
        <v>6</v>
      </c>
      <c r="H10" s="55" t="str">
        <f>SKP!I14</f>
        <v>bln</v>
      </c>
      <c r="I10" s="55" t="str">
        <f>SKP!J14</f>
        <v>-</v>
      </c>
      <c r="J10" s="55">
        <f t="shared" ref="J10:J13" si="0">K10*C10</f>
        <v>4</v>
      </c>
      <c r="K10" s="55">
        <v>2</v>
      </c>
      <c r="L10" s="132" t="str">
        <f>SKP!F14</f>
        <v>SKS</v>
      </c>
      <c r="M10" s="55">
        <v>100</v>
      </c>
      <c r="N10" s="55">
        <v>6</v>
      </c>
      <c r="O10" s="55" t="str">
        <f>SKP!I14</f>
        <v>bln</v>
      </c>
      <c r="P10" s="74" t="s">
        <v>32</v>
      </c>
      <c r="Q10" s="117">
        <f t="shared" ref="Q10:Q23" si="1">((K10/D10*100)+(M10/F10*100)+(((1.76*G10-N10)/G10)*100))</f>
        <v>276</v>
      </c>
      <c r="R10" s="133">
        <f t="shared" ref="R10:R23" si="2">Q10/3</f>
        <v>92</v>
      </c>
    </row>
    <row r="11" spans="1:18" s="118" customFormat="1" ht="17.25" customHeight="1">
      <c r="A11" s="114">
        <f>SKP!A15</f>
        <v>3</v>
      </c>
      <c r="B11" s="106" t="str">
        <f>SKP!B15</f>
        <v xml:space="preserve">Mengajar (3) Materi PAI MTs/MA, Smt VI A                                        </v>
      </c>
      <c r="C11" s="72">
        <f>SKP!D15</f>
        <v>2</v>
      </c>
      <c r="D11" s="68">
        <f>SKP!E15</f>
        <v>2</v>
      </c>
      <c r="E11" s="132" t="str">
        <f>SKP!F15</f>
        <v>SKS</v>
      </c>
      <c r="F11" s="55">
        <f>SKP!G15</f>
        <v>100</v>
      </c>
      <c r="G11" s="55">
        <f>SKP!H15</f>
        <v>6</v>
      </c>
      <c r="H11" s="55" t="str">
        <f>SKP!I15</f>
        <v>bln</v>
      </c>
      <c r="I11" s="55" t="str">
        <f>SKP!J15</f>
        <v>-</v>
      </c>
      <c r="J11" s="55">
        <f t="shared" si="0"/>
        <v>4</v>
      </c>
      <c r="K11" s="55">
        <v>2</v>
      </c>
      <c r="L11" s="132" t="str">
        <f>SKP!F15</f>
        <v>SKS</v>
      </c>
      <c r="M11" s="55">
        <v>100</v>
      </c>
      <c r="N11" s="55">
        <v>6</v>
      </c>
      <c r="O11" s="55" t="str">
        <f>SKP!I15</f>
        <v>bln</v>
      </c>
      <c r="P11" s="74" t="s">
        <v>32</v>
      </c>
      <c r="Q11" s="117">
        <f t="shared" si="1"/>
        <v>276</v>
      </c>
      <c r="R11" s="133">
        <f t="shared" si="2"/>
        <v>92</v>
      </c>
    </row>
    <row r="12" spans="1:18" s="118" customFormat="1" ht="15.75" customHeight="1">
      <c r="A12" s="114">
        <v>4</v>
      </c>
      <c r="B12" s="106" t="s">
        <v>185</v>
      </c>
      <c r="C12" s="72">
        <f>SKP!D16</f>
        <v>1</v>
      </c>
      <c r="D12" s="68">
        <f>SKP!E16</f>
        <v>1</v>
      </c>
      <c r="E12" s="132" t="str">
        <f>SKP!F16</f>
        <v>SKS</v>
      </c>
      <c r="F12" s="55">
        <f>SKP!G16</f>
        <v>100</v>
      </c>
      <c r="G12" s="55">
        <f>SKP!H16</f>
        <v>6</v>
      </c>
      <c r="H12" s="55" t="str">
        <f>SKP!I16</f>
        <v>bln</v>
      </c>
      <c r="I12" s="55" t="str">
        <f>SKP!J16</f>
        <v>-</v>
      </c>
      <c r="J12" s="55">
        <f>K12*C12</f>
        <v>1</v>
      </c>
      <c r="K12" s="55">
        <v>1</v>
      </c>
      <c r="L12" s="132" t="str">
        <f>SKP!F16</f>
        <v>SKS</v>
      </c>
      <c r="M12" s="55">
        <v>100</v>
      </c>
      <c r="N12" s="55">
        <v>6</v>
      </c>
      <c r="O12" s="55" t="str">
        <f>SKP!I16</f>
        <v>bln</v>
      </c>
      <c r="P12" s="74" t="s">
        <v>32</v>
      </c>
      <c r="Q12" s="117">
        <f>((K12/D12*100)+(M12/F12*100)+(((1.76*G12-N12)/G12)*100))</f>
        <v>276</v>
      </c>
      <c r="R12" s="133">
        <f>Q12/3</f>
        <v>92</v>
      </c>
    </row>
    <row r="13" spans="1:18" s="118" customFormat="1" ht="56.25" customHeight="1">
      <c r="A13" s="114">
        <v>5</v>
      </c>
      <c r="B13" s="106" t="str">
        <f>SKP!B17</f>
        <v>UNSUR PENELITIAN                                                                    Penelitian TIM di Bukukan dan di Terbitkan dengan Judul "Politik Uang dalam Pemilihan Umum" KPU Kabupaten Tulungagung, Tahun 2015. 74 Hlm. ISBN: 978-602-73338-0-2</v>
      </c>
      <c r="C13" s="72">
        <f>SKP!D17</f>
        <v>3</v>
      </c>
      <c r="D13" s="68">
        <f>SKP!E17</f>
        <v>3</v>
      </c>
      <c r="E13" s="132" t="str">
        <f>SKP!F17</f>
        <v>SKS</v>
      </c>
      <c r="F13" s="55">
        <f>SKP!G17</f>
        <v>100</v>
      </c>
      <c r="G13" s="55">
        <f>SKP!H17</f>
        <v>6</v>
      </c>
      <c r="H13" s="55" t="str">
        <f>SKP!I17</f>
        <v>bln</v>
      </c>
      <c r="I13" s="55" t="str">
        <f>SKP!J17</f>
        <v>-</v>
      </c>
      <c r="J13" s="55">
        <f t="shared" si="0"/>
        <v>9</v>
      </c>
      <c r="K13" s="55">
        <v>3</v>
      </c>
      <c r="L13" s="132" t="str">
        <f>SKP!F17</f>
        <v>SKS</v>
      </c>
      <c r="M13" s="55">
        <v>100</v>
      </c>
      <c r="N13" s="55">
        <v>6</v>
      </c>
      <c r="O13" s="55" t="str">
        <f>SKP!I17</f>
        <v>bln</v>
      </c>
      <c r="P13" s="74" t="s">
        <v>32</v>
      </c>
      <c r="Q13" s="117">
        <f t="shared" si="1"/>
        <v>276</v>
      </c>
      <c r="R13" s="133">
        <f t="shared" si="2"/>
        <v>92</v>
      </c>
    </row>
    <row r="14" spans="1:18" s="118" customFormat="1" ht="45.75" customHeight="1">
      <c r="A14" s="114">
        <v>6</v>
      </c>
      <c r="B14" s="106" t="str">
        <f>SKP!B18</f>
        <v>UNSUR PENGABDIAN                                                                         Melaksanakan pendampingan penyusunan Desain dan perencanaan Pengajaran Guru PAI MA Muhammadiyah Tulungagung</v>
      </c>
      <c r="C14" s="72">
        <f>SKP!D18</f>
        <v>1</v>
      </c>
      <c r="D14" s="68">
        <f>SKP!E18</f>
        <v>1</v>
      </c>
      <c r="E14" s="132" t="str">
        <f>SKP!F18</f>
        <v>SKS</v>
      </c>
      <c r="F14" s="55">
        <f>SKP!G18</f>
        <v>100</v>
      </c>
      <c r="G14" s="55">
        <f>SKP!H18</f>
        <v>6</v>
      </c>
      <c r="H14" s="55" t="str">
        <f>SKP!I18</f>
        <v>bln</v>
      </c>
      <c r="I14" s="55" t="str">
        <f>SKP!J18</f>
        <v>-</v>
      </c>
      <c r="J14" s="55">
        <f>K14*C14</f>
        <v>1</v>
      </c>
      <c r="K14" s="55">
        <v>1</v>
      </c>
      <c r="L14" s="132" t="str">
        <f>SKP!F18</f>
        <v>SKS</v>
      </c>
      <c r="M14" s="55">
        <v>100</v>
      </c>
      <c r="N14" s="55">
        <v>6</v>
      </c>
      <c r="O14" s="55" t="str">
        <f>SKP!I18</f>
        <v>bln</v>
      </c>
      <c r="P14" s="74" t="s">
        <v>32</v>
      </c>
      <c r="Q14" s="117">
        <f t="shared" si="1"/>
        <v>276</v>
      </c>
      <c r="R14" s="133">
        <f t="shared" si="2"/>
        <v>92</v>
      </c>
    </row>
    <row r="15" spans="1:18" s="118" customFormat="1" ht="29.1" customHeight="1">
      <c r="A15" s="114">
        <v>7</v>
      </c>
      <c r="B15" s="106" t="str">
        <f>SKP!B19</f>
        <v>UNSUR PENUNJANG                                                                   Kaprodi PAI</v>
      </c>
      <c r="C15" s="72">
        <f>SKP!D19</f>
        <v>3</v>
      </c>
      <c r="D15" s="68">
        <f>SKP!E19</f>
        <v>3</v>
      </c>
      <c r="E15" s="132" t="str">
        <f>SKP!F19</f>
        <v>SKS</v>
      </c>
      <c r="F15" s="55">
        <f>SKP!G19</f>
        <v>100</v>
      </c>
      <c r="G15" s="55">
        <f>SKP!H19</f>
        <v>6</v>
      </c>
      <c r="H15" s="55" t="str">
        <f>SKP!I19</f>
        <v>bln</v>
      </c>
      <c r="I15" s="55" t="str">
        <f>SKP!J19</f>
        <v>-</v>
      </c>
      <c r="J15" s="55">
        <f t="shared" ref="J15:J19" si="3">K15*C15</f>
        <v>9</v>
      </c>
      <c r="K15" s="55">
        <v>3</v>
      </c>
      <c r="L15" s="132" t="str">
        <f>SKP!F19</f>
        <v>SKS</v>
      </c>
      <c r="M15" s="55">
        <v>100</v>
      </c>
      <c r="N15" s="55">
        <v>6</v>
      </c>
      <c r="O15" s="55" t="str">
        <f>SKP!I19</f>
        <v>bln</v>
      </c>
      <c r="P15" s="74" t="s">
        <v>32</v>
      </c>
      <c r="Q15" s="117">
        <f t="shared" ref="Q15:Q17" si="4">((K15/D15*100)+(M15/F15*100)+(((1.76*G15-N15)/G15)*100))</f>
        <v>276</v>
      </c>
      <c r="R15" s="133">
        <f t="shared" ref="R15:R17" si="5">Q15/3</f>
        <v>92</v>
      </c>
    </row>
    <row r="16" spans="1:18" s="118" customFormat="1" ht="20.25" customHeight="1">
      <c r="A16" s="114">
        <v>8</v>
      </c>
      <c r="B16" s="106" t="s">
        <v>186</v>
      </c>
      <c r="C16" s="72">
        <f>SKP!D20</f>
        <v>1</v>
      </c>
      <c r="D16" s="68">
        <f>SKP!E20</f>
        <v>1</v>
      </c>
      <c r="E16" s="132" t="str">
        <f>SKP!F20</f>
        <v>SKS</v>
      </c>
      <c r="F16" s="55">
        <f>SKP!G20</f>
        <v>100</v>
      </c>
      <c r="G16" s="55">
        <f>SKP!H20</f>
        <v>6</v>
      </c>
      <c r="H16" s="55" t="str">
        <f>SKP!I20</f>
        <v>bln</v>
      </c>
      <c r="I16" s="55" t="str">
        <f>SKP!J20</f>
        <v>-</v>
      </c>
      <c r="J16" s="55">
        <f t="shared" si="3"/>
        <v>1</v>
      </c>
      <c r="K16" s="55">
        <f t="shared" ref="K16:K17" si="6">D16</f>
        <v>1</v>
      </c>
      <c r="L16" s="132" t="str">
        <f>SKP!F20</f>
        <v>SKS</v>
      </c>
      <c r="M16" s="55">
        <v>100</v>
      </c>
      <c r="N16" s="55">
        <v>6</v>
      </c>
      <c r="O16" s="55" t="str">
        <f>SKP!I20</f>
        <v>bln</v>
      </c>
      <c r="P16" s="74" t="s">
        <v>32</v>
      </c>
      <c r="Q16" s="117">
        <f t="shared" si="4"/>
        <v>276</v>
      </c>
      <c r="R16" s="133">
        <f t="shared" si="5"/>
        <v>92</v>
      </c>
    </row>
    <row r="17" spans="1:18" s="118" customFormat="1" ht="20.25" customHeight="1">
      <c r="A17" s="114">
        <v>9</v>
      </c>
      <c r="B17" s="106" t="s">
        <v>188</v>
      </c>
      <c r="C17" s="72">
        <f>SKP!D21</f>
        <v>1</v>
      </c>
      <c r="D17" s="68">
        <f>SKP!E21</f>
        <v>1</v>
      </c>
      <c r="E17" s="132" t="str">
        <f>SKP!F21</f>
        <v>SKS</v>
      </c>
      <c r="F17" s="55">
        <f>SKP!G21</f>
        <v>100</v>
      </c>
      <c r="G17" s="55">
        <f>SKP!H21</f>
        <v>6</v>
      </c>
      <c r="H17" s="55" t="str">
        <f>SKP!I21</f>
        <v>bln</v>
      </c>
      <c r="I17" s="55" t="str">
        <f>SKP!J21</f>
        <v>-</v>
      </c>
      <c r="J17" s="55">
        <f>K17*C17</f>
        <v>1</v>
      </c>
      <c r="K17" s="55">
        <f t="shared" si="6"/>
        <v>1</v>
      </c>
      <c r="L17" s="132" t="str">
        <f>SKP!F21</f>
        <v>SKS</v>
      </c>
      <c r="M17" s="55">
        <v>100</v>
      </c>
      <c r="N17" s="55">
        <v>6</v>
      </c>
      <c r="O17" s="55" t="str">
        <f>SKP!I21</f>
        <v>bln</v>
      </c>
      <c r="P17" s="74" t="s">
        <v>32</v>
      </c>
      <c r="Q17" s="117">
        <f t="shared" si="4"/>
        <v>276</v>
      </c>
      <c r="R17" s="133">
        <f t="shared" si="5"/>
        <v>92</v>
      </c>
    </row>
    <row r="18" spans="1:18" s="118" customFormat="1" ht="18.75" customHeight="1">
      <c r="A18" s="114"/>
      <c r="B18" s="116" t="str">
        <f>SKP!B22</f>
        <v>SEMESTER GASAL TAHUN 2015/2016</v>
      </c>
      <c r="C18" s="72"/>
      <c r="D18" s="68"/>
      <c r="E18" s="132"/>
      <c r="F18" s="55"/>
      <c r="G18" s="55"/>
      <c r="H18" s="55"/>
      <c r="I18" s="55"/>
      <c r="J18" s="55"/>
      <c r="K18" s="55"/>
      <c r="L18" s="132"/>
      <c r="M18" s="55"/>
      <c r="N18" s="55"/>
      <c r="O18" s="55"/>
      <c r="P18" s="74"/>
      <c r="Q18" s="117"/>
      <c r="R18" s="133"/>
    </row>
    <row r="19" spans="1:18" s="118" customFormat="1" ht="36.75" customHeight="1">
      <c r="A19" s="114">
        <v>10</v>
      </c>
      <c r="B19" s="106" t="str">
        <f>SKP!B23</f>
        <v>UNSUR UTAMA                                                                                                                          Melaksanakan perkuliahan                                                          Mengajar (1) Inovasi Pendidikan, Smt V/Klas A</v>
      </c>
      <c r="C19" s="72">
        <f>SKP!D23</f>
        <v>2</v>
      </c>
      <c r="D19" s="68">
        <f>SKP!E23</f>
        <v>2</v>
      </c>
      <c r="E19" s="132" t="str">
        <f>SKP!F23</f>
        <v>SKS</v>
      </c>
      <c r="F19" s="55">
        <f>SKP!G23</f>
        <v>100</v>
      </c>
      <c r="G19" s="55">
        <f>SKP!H23</f>
        <v>6</v>
      </c>
      <c r="H19" s="55" t="str">
        <f>SKP!I23</f>
        <v>bln</v>
      </c>
      <c r="I19" s="55" t="str">
        <f>SKP!J23</f>
        <v>-</v>
      </c>
      <c r="J19" s="55">
        <f t="shared" si="3"/>
        <v>4</v>
      </c>
      <c r="K19" s="55">
        <f t="shared" ref="K19:K23" si="7">D19</f>
        <v>2</v>
      </c>
      <c r="L19" s="132" t="str">
        <f>SKP!F23</f>
        <v>SKS</v>
      </c>
      <c r="M19" s="55">
        <v>100</v>
      </c>
      <c r="N19" s="55">
        <v>6</v>
      </c>
      <c r="O19" s="55" t="str">
        <f>SKP!I23</f>
        <v>bln</v>
      </c>
      <c r="P19" s="74" t="s">
        <v>32</v>
      </c>
      <c r="Q19" s="117">
        <f t="shared" si="1"/>
        <v>276</v>
      </c>
      <c r="R19" s="133">
        <f t="shared" si="2"/>
        <v>92</v>
      </c>
    </row>
    <row r="20" spans="1:18" s="118" customFormat="1" ht="25.5" customHeight="1">
      <c r="A20" s="114">
        <v>11</v>
      </c>
      <c r="B20" s="106" t="str">
        <f>SKP!B24</f>
        <v>Mengajar (2) Profesi Keguruan, Smt V/Klas PGMI A</v>
      </c>
      <c r="C20" s="72">
        <f>SKP!D24</f>
        <v>2</v>
      </c>
      <c r="D20" s="68">
        <f>SKP!E24</f>
        <v>2</v>
      </c>
      <c r="E20" s="132" t="str">
        <f>SKP!F24</f>
        <v>SKS</v>
      </c>
      <c r="F20" s="55">
        <f>SKP!G24</f>
        <v>100</v>
      </c>
      <c r="G20" s="55">
        <f>SKP!H24</f>
        <v>6</v>
      </c>
      <c r="H20" s="55" t="str">
        <f>SKP!I24</f>
        <v>bln</v>
      </c>
      <c r="I20" s="55" t="str">
        <f>SKP!J24</f>
        <v>-</v>
      </c>
      <c r="J20" s="55">
        <f>K20*C20</f>
        <v>4</v>
      </c>
      <c r="K20" s="55">
        <f t="shared" si="7"/>
        <v>2</v>
      </c>
      <c r="L20" s="132" t="str">
        <f>SKP!F24</f>
        <v>SKS</v>
      </c>
      <c r="M20" s="55">
        <v>100</v>
      </c>
      <c r="N20" s="55">
        <v>6</v>
      </c>
      <c r="O20" s="55" t="str">
        <f>SKP!I24</f>
        <v>bln</v>
      </c>
      <c r="P20" s="74" t="s">
        <v>32</v>
      </c>
      <c r="Q20" s="117">
        <f t="shared" si="1"/>
        <v>276</v>
      </c>
      <c r="R20" s="133">
        <f t="shared" si="2"/>
        <v>92</v>
      </c>
    </row>
    <row r="21" spans="1:18" s="118" customFormat="1" ht="18.75" customHeight="1">
      <c r="A21" s="114">
        <v>12</v>
      </c>
      <c r="B21" s="106" t="str">
        <f>SKP!B25</f>
        <v>Mengajar (3) Peng. Kurikulum PAI, Smt III/Klas PAI A</v>
      </c>
      <c r="C21" s="72">
        <f>SKP!D25</f>
        <v>2</v>
      </c>
      <c r="D21" s="68">
        <f>SKP!E25</f>
        <v>2</v>
      </c>
      <c r="E21" s="132" t="str">
        <f>SKP!F25</f>
        <v>SKS</v>
      </c>
      <c r="F21" s="55">
        <f>SKP!G25</f>
        <v>100</v>
      </c>
      <c r="G21" s="55">
        <f>SKP!H25</f>
        <v>6</v>
      </c>
      <c r="H21" s="55" t="str">
        <f>SKP!I25</f>
        <v>bln</v>
      </c>
      <c r="I21" s="55" t="str">
        <f>SKP!J25</f>
        <v>-</v>
      </c>
      <c r="J21" s="55">
        <f t="shared" ref="J21:J22" si="8">K21*C21</f>
        <v>4</v>
      </c>
      <c r="K21" s="55">
        <f t="shared" si="7"/>
        <v>2</v>
      </c>
      <c r="L21" s="132" t="str">
        <f>SKP!F25</f>
        <v>SKS</v>
      </c>
      <c r="M21" s="55">
        <v>100</v>
      </c>
      <c r="N21" s="55">
        <v>6</v>
      </c>
      <c r="O21" s="55" t="str">
        <f>SKP!I25</f>
        <v>bln</v>
      </c>
      <c r="P21" s="74" t="s">
        <v>32</v>
      </c>
      <c r="Q21" s="117">
        <f t="shared" si="1"/>
        <v>276</v>
      </c>
      <c r="R21" s="133">
        <f t="shared" si="2"/>
        <v>92</v>
      </c>
    </row>
    <row r="22" spans="1:18" s="118" customFormat="1" ht="22.5" customHeight="1">
      <c r="A22" s="114">
        <v>13</v>
      </c>
      <c r="B22" s="106" t="str">
        <f>SKP!B26</f>
        <v>Mengajar (4) Tek. Pembelajaran, Smt I/Klas PAI C</v>
      </c>
      <c r="C22" s="72">
        <f>SKP!D26</f>
        <v>2</v>
      </c>
      <c r="D22" s="68">
        <f>SKP!E26</f>
        <v>2</v>
      </c>
      <c r="E22" s="132" t="str">
        <f>SKP!F26</f>
        <v>SKS</v>
      </c>
      <c r="F22" s="55">
        <f>SKP!G26</f>
        <v>100</v>
      </c>
      <c r="G22" s="55">
        <f>SKP!H26</f>
        <v>6</v>
      </c>
      <c r="H22" s="55" t="str">
        <f>SKP!I26</f>
        <v>bln</v>
      </c>
      <c r="I22" s="55" t="str">
        <f>SKP!J26</f>
        <v>-</v>
      </c>
      <c r="J22" s="55">
        <f t="shared" si="8"/>
        <v>4</v>
      </c>
      <c r="K22" s="55">
        <f t="shared" si="7"/>
        <v>2</v>
      </c>
      <c r="L22" s="132" t="str">
        <f>SKP!F26</f>
        <v>SKS</v>
      </c>
      <c r="M22" s="55">
        <v>100</v>
      </c>
      <c r="N22" s="55">
        <v>6</v>
      </c>
      <c r="O22" s="55" t="str">
        <f>SKP!I26</f>
        <v>bln</v>
      </c>
      <c r="P22" s="74" t="s">
        <v>32</v>
      </c>
      <c r="Q22" s="117">
        <f t="shared" si="1"/>
        <v>276</v>
      </c>
      <c r="R22" s="133">
        <f t="shared" si="2"/>
        <v>92</v>
      </c>
    </row>
    <row r="23" spans="1:18" s="118" customFormat="1" ht="71.25" customHeight="1">
      <c r="A23" s="114">
        <v>14</v>
      </c>
      <c r="B23" s="106" t="str">
        <f>SKP!B27</f>
        <v>UNSUR PENELITIAN                                                                    Menulis Jurnal dengan Judul "Pemikiran Pengembangan Pend.Islam - Akselerasi di Madrasah" EDUKASI (Jurnal Pendidikan Islam) STAI Muhammadiyah Tulungagung Vol.3, No.2, Nov 2015, ISSN 2338-3054. Hal. 862-893.</v>
      </c>
      <c r="C23" s="72">
        <f>SKP!D27</f>
        <v>3</v>
      </c>
      <c r="D23" s="68">
        <f>SKP!E27</f>
        <v>3</v>
      </c>
      <c r="E23" s="132" t="str">
        <f>SKP!F27</f>
        <v>SKS</v>
      </c>
      <c r="F23" s="55">
        <f>SKP!G27</f>
        <v>100</v>
      </c>
      <c r="G23" s="55">
        <f>SKP!H27</f>
        <v>6</v>
      </c>
      <c r="H23" s="55" t="str">
        <f>SKP!I27</f>
        <v>bln</v>
      </c>
      <c r="I23" s="55" t="str">
        <f>SKP!J27</f>
        <v>-</v>
      </c>
      <c r="J23" s="55">
        <f>K23*C23</f>
        <v>9</v>
      </c>
      <c r="K23" s="55">
        <f t="shared" si="7"/>
        <v>3</v>
      </c>
      <c r="L23" s="132" t="str">
        <f>SKP!F27</f>
        <v>SKS</v>
      </c>
      <c r="M23" s="55">
        <v>100</v>
      </c>
      <c r="N23" s="55">
        <v>6</v>
      </c>
      <c r="O23" s="55" t="str">
        <f>SKP!I27</f>
        <v>bln</v>
      </c>
      <c r="P23" s="74" t="s">
        <v>32</v>
      </c>
      <c r="Q23" s="117">
        <f t="shared" si="1"/>
        <v>276</v>
      </c>
      <c r="R23" s="133">
        <f t="shared" si="2"/>
        <v>92</v>
      </c>
    </row>
    <row r="24" spans="1:18" s="118" customFormat="1" ht="0.75" customHeight="1">
      <c r="A24" s="114"/>
      <c r="B24" s="106"/>
      <c r="C24" s="72"/>
      <c r="D24" s="68"/>
      <c r="E24" s="132"/>
      <c r="F24" s="55"/>
      <c r="G24" s="55"/>
      <c r="H24" s="55"/>
      <c r="I24" s="55"/>
      <c r="J24" s="55"/>
      <c r="K24" s="55"/>
      <c r="L24" s="132"/>
      <c r="M24" s="55"/>
      <c r="N24" s="55"/>
      <c r="O24" s="55"/>
      <c r="P24" s="74"/>
      <c r="Q24" s="117"/>
      <c r="R24" s="133"/>
    </row>
    <row r="25" spans="1:18" s="118" customFormat="1" ht="47.1" customHeight="1">
      <c r="A25" s="114">
        <v>15</v>
      </c>
      <c r="B25" s="106" t="str">
        <f>SKP!B29</f>
        <v>UNSUR PENGABDIAN                                                                         Pembuatan Media Pembelajaran Tingkat Dasar (SD/MI/SDIT) dengan Memanfaatkan Limbah Sampah Anorganik di Ds.Ketanon Kab.Tulungagung</v>
      </c>
      <c r="C25" s="72">
        <f>SKP!D29</f>
        <v>1</v>
      </c>
      <c r="D25" s="68">
        <f>SKP!E29</f>
        <v>1</v>
      </c>
      <c r="E25" s="132" t="str">
        <f>SKP!F29</f>
        <v>SKS</v>
      </c>
      <c r="F25" s="55">
        <f>SKP!G29</f>
        <v>100</v>
      </c>
      <c r="G25" s="55">
        <f>SKP!H29</f>
        <v>6</v>
      </c>
      <c r="H25" s="55" t="str">
        <f>SKP!I29</f>
        <v>bln</v>
      </c>
      <c r="I25" s="55" t="str">
        <f>SKP!J29</f>
        <v>-</v>
      </c>
      <c r="J25" s="55">
        <f>K25*C25</f>
        <v>1</v>
      </c>
      <c r="K25" s="55">
        <f>D25</f>
        <v>1</v>
      </c>
      <c r="L25" s="132" t="str">
        <f>SKP!F29</f>
        <v>SKS</v>
      </c>
      <c r="M25" s="55">
        <v>100</v>
      </c>
      <c r="N25" s="55">
        <v>6</v>
      </c>
      <c r="O25" s="55" t="str">
        <f>SKP!I29</f>
        <v>bln</v>
      </c>
      <c r="P25" s="74" t="s">
        <v>32</v>
      </c>
      <c r="Q25" s="117">
        <f>((K25/D25*100)+(M25/F25*100)+(((1.76*G25-N25)/G25)*100))</f>
        <v>276</v>
      </c>
      <c r="R25" s="133">
        <f>Q25/3</f>
        <v>92</v>
      </c>
    </row>
    <row r="26" spans="1:18" s="118" customFormat="1" ht="29.1" customHeight="1">
      <c r="A26" s="114">
        <v>16</v>
      </c>
      <c r="B26" s="106" t="str">
        <f>SKP!B30</f>
        <v>UNSUR PENUNJANG                                                                   Kaprodi PAI</v>
      </c>
      <c r="C26" s="72">
        <f>SKP!D30</f>
        <v>3</v>
      </c>
      <c r="D26" s="68">
        <f>SKP!E30</f>
        <v>3</v>
      </c>
      <c r="E26" s="132" t="str">
        <f>SKP!F30</f>
        <v>SKS</v>
      </c>
      <c r="F26" s="55">
        <f>SKP!G30</f>
        <v>100</v>
      </c>
      <c r="G26" s="55">
        <f>SKP!H30</f>
        <v>6</v>
      </c>
      <c r="H26" s="55" t="str">
        <f>SKP!I30</f>
        <v>bln</v>
      </c>
      <c r="I26" s="55" t="str">
        <f>SKP!J30</f>
        <v>-</v>
      </c>
      <c r="J26" s="55">
        <f>K26*C26</f>
        <v>9</v>
      </c>
      <c r="K26" s="55">
        <f>D26</f>
        <v>3</v>
      </c>
      <c r="L26" s="132" t="str">
        <f>SKP!F30</f>
        <v>SKS</v>
      </c>
      <c r="M26" s="55">
        <v>100</v>
      </c>
      <c r="N26" s="55">
        <v>6</v>
      </c>
      <c r="O26" s="55" t="str">
        <f>SKP!I30</f>
        <v>bln</v>
      </c>
      <c r="P26" s="74" t="s">
        <v>32</v>
      </c>
      <c r="Q26" s="117">
        <f>((K26/D26*100)+(M26/F26*100)+(((1.76*G26-N26)/G26)*100))</f>
        <v>276</v>
      </c>
      <c r="R26" s="133">
        <f>Q26/3</f>
        <v>92</v>
      </c>
    </row>
    <row r="27" spans="1:18" s="118" customFormat="1" ht="16.5" customHeight="1">
      <c r="A27" s="114">
        <v>17</v>
      </c>
      <c r="B27" s="106" t="s">
        <v>186</v>
      </c>
      <c r="C27" s="72">
        <f>SKP!D31</f>
        <v>1</v>
      </c>
      <c r="D27" s="68">
        <f>SKP!E31</f>
        <v>1</v>
      </c>
      <c r="E27" s="132" t="str">
        <f>SKP!F31</f>
        <v>SKS</v>
      </c>
      <c r="F27" s="55">
        <f>SKP!G31</f>
        <v>100</v>
      </c>
      <c r="G27" s="55">
        <f>SKP!H31</f>
        <v>6</v>
      </c>
      <c r="H27" s="55" t="str">
        <f>SKP!I31</f>
        <v>bln</v>
      </c>
      <c r="I27" s="55" t="str">
        <f>SKP!J31</f>
        <v>-</v>
      </c>
      <c r="J27" s="55">
        <f>K27*C27</f>
        <v>1</v>
      </c>
      <c r="K27" s="55">
        <f>D27</f>
        <v>1</v>
      </c>
      <c r="L27" s="132" t="str">
        <f>SKP!F31</f>
        <v>SKS</v>
      </c>
      <c r="M27" s="55">
        <v>100</v>
      </c>
      <c r="N27" s="55">
        <v>6</v>
      </c>
      <c r="O27" s="55" t="str">
        <f>SKP!I31</f>
        <v>bln</v>
      </c>
      <c r="P27" s="74" t="s">
        <v>32</v>
      </c>
      <c r="Q27" s="117">
        <f>((K27/D27*100)+(M27/F27*100)+(((1.76*G27-N27)/G27)*100))</f>
        <v>276</v>
      </c>
      <c r="R27" s="133">
        <f>Q27/3</f>
        <v>92</v>
      </c>
    </row>
    <row r="28" spans="1:18" ht="13.5" customHeight="1">
      <c r="A28" s="114"/>
      <c r="B28" s="106"/>
      <c r="C28" s="72"/>
      <c r="D28" s="68"/>
      <c r="E28" s="73"/>
      <c r="F28" s="56"/>
      <c r="G28" s="56"/>
      <c r="H28" s="56"/>
      <c r="I28" s="58"/>
      <c r="J28" s="58"/>
      <c r="K28" s="55"/>
      <c r="L28" s="56"/>
      <c r="M28" s="56"/>
      <c r="N28" s="56"/>
      <c r="O28" s="56"/>
      <c r="P28" s="58"/>
      <c r="Q28" s="75"/>
      <c r="R28" s="76"/>
    </row>
    <row r="29" spans="1:18" ht="21.95" customHeight="1">
      <c r="A29" s="115"/>
      <c r="B29" s="2" t="s">
        <v>17</v>
      </c>
      <c r="C29" s="2"/>
      <c r="D29" s="56"/>
      <c r="E29" s="56"/>
      <c r="F29" s="56"/>
      <c r="G29" s="56"/>
      <c r="H29" s="56"/>
      <c r="I29" s="58"/>
      <c r="J29" s="58"/>
      <c r="K29" s="56"/>
      <c r="L29" s="56"/>
      <c r="M29" s="56"/>
      <c r="N29" s="56"/>
      <c r="O29" s="56"/>
      <c r="P29" s="58"/>
      <c r="Q29" s="59"/>
      <c r="R29" s="60"/>
    </row>
    <row r="30" spans="1:18" ht="13.5" customHeight="1">
      <c r="A30" s="115"/>
      <c r="B30" s="109"/>
      <c r="C30" s="57"/>
      <c r="D30" s="56"/>
      <c r="E30" s="56"/>
      <c r="F30" s="56"/>
      <c r="G30" s="56"/>
      <c r="H30" s="56"/>
      <c r="I30" s="58"/>
      <c r="J30" s="58"/>
      <c r="K30" s="56"/>
      <c r="L30" s="56"/>
      <c r="M30" s="56"/>
      <c r="N30" s="56"/>
      <c r="O30" s="56"/>
      <c r="P30" s="58"/>
      <c r="Q30" s="59"/>
      <c r="R30" s="60"/>
    </row>
    <row r="31" spans="1:18" ht="13.5" customHeight="1" thickBot="1">
      <c r="A31" s="65"/>
      <c r="B31" s="110"/>
      <c r="C31" s="61"/>
      <c r="D31" s="62"/>
      <c r="E31" s="62"/>
      <c r="F31" s="62"/>
      <c r="G31" s="62"/>
      <c r="H31" s="62"/>
      <c r="I31" s="63"/>
      <c r="J31" s="63"/>
      <c r="K31" s="62"/>
      <c r="L31" s="62"/>
      <c r="M31" s="62"/>
      <c r="N31" s="62"/>
      <c r="O31" s="62"/>
      <c r="P31" s="63"/>
      <c r="Q31" s="64"/>
      <c r="R31" s="65"/>
    </row>
    <row r="32" spans="1:18" ht="13.5" customHeight="1" thickTop="1">
      <c r="A32" s="220" t="s">
        <v>16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2"/>
      <c r="R32" s="112">
        <f>SUM(R9:R31)/A26</f>
        <v>97.75</v>
      </c>
    </row>
    <row r="33" spans="1:21" ht="13.5" customHeight="1" thickBot="1">
      <c r="A33" s="223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5"/>
      <c r="R33" s="66" t="str">
        <f>IF(R32&lt;=50.999,"(Buruk)",IF(R32&lt;=60.999,"(kurang)",IF(R32&lt;=75.999,"(Cukup)",IF(R32&lt;=90.999,"(Baik)","(Sangat Baik)"))))</f>
        <v>(Sangat Baik)</v>
      </c>
    </row>
    <row r="34" spans="1:21" ht="13.5" customHeight="1" thickTop="1"/>
    <row r="35" spans="1:21" ht="13.5" customHeight="1">
      <c r="M35" s="236" t="s">
        <v>180</v>
      </c>
      <c r="N35" s="216"/>
      <c r="O35" s="216"/>
      <c r="P35" s="216"/>
      <c r="Q35" s="216"/>
      <c r="R35" s="216"/>
    </row>
    <row r="36" spans="1:21" ht="13.5" customHeight="1">
      <c r="M36" s="215" t="s">
        <v>10</v>
      </c>
      <c r="N36" s="215"/>
      <c r="O36" s="215"/>
      <c r="P36" s="215"/>
      <c r="Q36" s="215"/>
      <c r="R36" s="215"/>
    </row>
    <row r="37" spans="1:21" ht="13.5" customHeight="1"/>
    <row r="38" spans="1:21" ht="13.5" customHeight="1"/>
    <row r="39" spans="1:21" ht="13.5" customHeight="1">
      <c r="N39" s="215" t="str">
        <f>SKP!A40</f>
        <v>Moh. Riza Zainuddin, M.Pd.I</v>
      </c>
      <c r="O39" s="215"/>
      <c r="P39" s="215"/>
      <c r="Q39" s="215"/>
    </row>
    <row r="40" spans="1:21" ht="13.5" customHeight="1">
      <c r="N40" s="215" t="str">
        <f>SKP!A41</f>
        <v>19770105 2007 097 1</v>
      </c>
      <c r="O40" s="215"/>
      <c r="P40" s="215"/>
      <c r="Q40" s="215"/>
    </row>
    <row r="41" spans="1:21" ht="36.75" customHeight="1">
      <c r="M41" s="216" t="str">
        <f>[2]SKP!A33</f>
        <v>Catatan :</v>
      </c>
      <c r="N41" s="216"/>
      <c r="O41" s="216"/>
      <c r="P41" s="216"/>
      <c r="Q41" s="216"/>
      <c r="R41" s="216"/>
    </row>
    <row r="42" spans="1:21" ht="13.5" customHeight="1">
      <c r="M42" s="217" t="str">
        <f>[2]SKP!A34</f>
        <v>* AK Bagi dosen yang memangku jabatan fungsional tertentu</v>
      </c>
      <c r="N42" s="217"/>
      <c r="O42" s="217"/>
      <c r="P42" s="217"/>
      <c r="Q42" s="217"/>
      <c r="R42" s="217"/>
    </row>
    <row r="44" spans="1:21" ht="46.5" customHeight="1">
      <c r="S44" s="226" t="s">
        <v>168</v>
      </c>
      <c r="T44" s="227"/>
      <c r="U44" s="227"/>
    </row>
    <row r="45" spans="1:21" ht="13.5" customHeight="1"/>
    <row r="53" ht="36" customHeight="1"/>
  </sheetData>
  <mergeCells count="23">
    <mergeCell ref="S44:U44"/>
    <mergeCell ref="A1:R1"/>
    <mergeCell ref="A2:R2"/>
    <mergeCell ref="R5:R6"/>
    <mergeCell ref="Q5:Q6"/>
    <mergeCell ref="A3:Q3"/>
    <mergeCell ref="D5:I5"/>
    <mergeCell ref="K5:P5"/>
    <mergeCell ref="A5:A6"/>
    <mergeCell ref="B5:B6"/>
    <mergeCell ref="C5:C6"/>
    <mergeCell ref="J5:J6"/>
    <mergeCell ref="D6:E6"/>
    <mergeCell ref="G6:H6"/>
    <mergeCell ref="K6:L6"/>
    <mergeCell ref="M35:R35"/>
    <mergeCell ref="M36:R36"/>
    <mergeCell ref="M41:R41"/>
    <mergeCell ref="M42:R42"/>
    <mergeCell ref="N6:O6"/>
    <mergeCell ref="A32:Q33"/>
    <mergeCell ref="N39:Q39"/>
    <mergeCell ref="N40:Q40"/>
  </mergeCells>
  <phoneticPr fontId="1" type="noConversion"/>
  <printOptions horizontalCentered="1"/>
  <pageMargins left="0.25" right="0.23622047244094491" top="0.31496062992125984" bottom="0.31496062992125984" header="0.24" footer="0.51181102362204722"/>
  <pageSetup paperSize="9" scale="59" orientation="landscape" horizontalDpi="4294967293" verticalDpi="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T54"/>
  <sheetViews>
    <sheetView view="pageBreakPreview" zoomScaleSheetLayoutView="100" workbookViewId="0">
      <selection activeCell="L37" sqref="L37:T37"/>
    </sheetView>
  </sheetViews>
  <sheetFormatPr defaultColWidth="8.85546875" defaultRowHeight="15.75"/>
  <cols>
    <col min="1" max="1" width="0.85546875" style="31" customWidth="1"/>
    <col min="2" max="2" width="4.7109375" style="31" customWidth="1"/>
    <col min="3" max="3" width="19.140625" style="31" customWidth="1"/>
    <col min="4" max="4" width="14.85546875" style="31" customWidth="1"/>
    <col min="5" max="5" width="13.7109375" style="31" customWidth="1"/>
    <col min="6" max="6" width="11.42578125" style="31" customWidth="1"/>
    <col min="7" max="7" width="4.42578125" style="31" customWidth="1"/>
    <col min="8" max="8" width="13.28515625" style="31" customWidth="1"/>
    <col min="9" max="9" width="15.28515625" style="31" customWidth="1"/>
    <col min="10" max="10" width="9.7109375" style="31" customWidth="1"/>
    <col min="11" max="11" width="4.7109375" style="31" customWidth="1"/>
    <col min="12" max="14" width="8.85546875" style="31"/>
    <col min="15" max="15" width="13.85546875" style="31" customWidth="1"/>
    <col min="16" max="19" width="8.85546875" style="31"/>
    <col min="20" max="20" width="11.7109375" style="31" customWidth="1"/>
    <col min="21" max="21" width="0.85546875" style="31" customWidth="1"/>
    <col min="22" max="256" width="8.85546875" style="31"/>
    <col min="257" max="257" width="0.85546875" style="31" customWidth="1"/>
    <col min="258" max="258" width="4.7109375" style="31" customWidth="1"/>
    <col min="259" max="259" width="19.140625" style="31" customWidth="1"/>
    <col min="260" max="260" width="14.85546875" style="31" customWidth="1"/>
    <col min="261" max="261" width="13.7109375" style="31" customWidth="1"/>
    <col min="262" max="262" width="11.42578125" style="31" customWidth="1"/>
    <col min="263" max="263" width="4.42578125" style="31" customWidth="1"/>
    <col min="264" max="264" width="13.28515625" style="31" customWidth="1"/>
    <col min="265" max="265" width="15.28515625" style="31" customWidth="1"/>
    <col min="266" max="266" width="9.7109375" style="31" customWidth="1"/>
    <col min="267" max="267" width="4.7109375" style="31" customWidth="1"/>
    <col min="268" max="270" width="8.85546875" style="31"/>
    <col min="271" max="271" width="13.85546875" style="31" customWidth="1"/>
    <col min="272" max="275" width="8.85546875" style="31"/>
    <col min="276" max="276" width="11.7109375" style="31" customWidth="1"/>
    <col min="277" max="277" width="0.85546875" style="31" customWidth="1"/>
    <col min="278" max="512" width="8.85546875" style="31"/>
    <col min="513" max="513" width="0.85546875" style="31" customWidth="1"/>
    <col min="514" max="514" width="4.7109375" style="31" customWidth="1"/>
    <col min="515" max="515" width="19.140625" style="31" customWidth="1"/>
    <col min="516" max="516" width="14.85546875" style="31" customWidth="1"/>
    <col min="517" max="517" width="13.7109375" style="31" customWidth="1"/>
    <col min="518" max="518" width="11.42578125" style="31" customWidth="1"/>
    <col min="519" max="519" width="4.42578125" style="31" customWidth="1"/>
    <col min="520" max="520" width="13.28515625" style="31" customWidth="1"/>
    <col min="521" max="521" width="15.28515625" style="31" customWidth="1"/>
    <col min="522" max="522" width="9.7109375" style="31" customWidth="1"/>
    <col min="523" max="523" width="4.7109375" style="31" customWidth="1"/>
    <col min="524" max="526" width="8.85546875" style="31"/>
    <col min="527" max="527" width="13.85546875" style="31" customWidth="1"/>
    <col min="528" max="531" width="8.85546875" style="31"/>
    <col min="532" max="532" width="11.7109375" style="31" customWidth="1"/>
    <col min="533" max="533" width="0.85546875" style="31" customWidth="1"/>
    <col min="534" max="768" width="8.85546875" style="31"/>
    <col min="769" max="769" width="0.85546875" style="31" customWidth="1"/>
    <col min="770" max="770" width="4.7109375" style="31" customWidth="1"/>
    <col min="771" max="771" width="19.140625" style="31" customWidth="1"/>
    <col min="772" max="772" width="14.85546875" style="31" customWidth="1"/>
    <col min="773" max="773" width="13.7109375" style="31" customWidth="1"/>
    <col min="774" max="774" width="11.42578125" style="31" customWidth="1"/>
    <col min="775" max="775" width="4.42578125" style="31" customWidth="1"/>
    <col min="776" max="776" width="13.28515625" style="31" customWidth="1"/>
    <col min="777" max="777" width="15.28515625" style="31" customWidth="1"/>
    <col min="778" max="778" width="9.7109375" style="31" customWidth="1"/>
    <col min="779" max="779" width="4.7109375" style="31" customWidth="1"/>
    <col min="780" max="782" width="8.85546875" style="31"/>
    <col min="783" max="783" width="13.85546875" style="31" customWidth="1"/>
    <col min="784" max="787" width="8.85546875" style="31"/>
    <col min="788" max="788" width="11.7109375" style="31" customWidth="1"/>
    <col min="789" max="789" width="0.85546875" style="31" customWidth="1"/>
    <col min="790" max="1024" width="8.85546875" style="31"/>
    <col min="1025" max="1025" width="0.85546875" style="31" customWidth="1"/>
    <col min="1026" max="1026" width="4.7109375" style="31" customWidth="1"/>
    <col min="1027" max="1027" width="19.140625" style="31" customWidth="1"/>
    <col min="1028" max="1028" width="14.85546875" style="31" customWidth="1"/>
    <col min="1029" max="1029" width="13.7109375" style="31" customWidth="1"/>
    <col min="1030" max="1030" width="11.42578125" style="31" customWidth="1"/>
    <col min="1031" max="1031" width="4.42578125" style="31" customWidth="1"/>
    <col min="1032" max="1032" width="13.28515625" style="31" customWidth="1"/>
    <col min="1033" max="1033" width="15.28515625" style="31" customWidth="1"/>
    <col min="1034" max="1034" width="9.7109375" style="31" customWidth="1"/>
    <col min="1035" max="1035" width="4.7109375" style="31" customWidth="1"/>
    <col min="1036" max="1038" width="8.85546875" style="31"/>
    <col min="1039" max="1039" width="13.85546875" style="31" customWidth="1"/>
    <col min="1040" max="1043" width="8.85546875" style="31"/>
    <col min="1044" max="1044" width="11.7109375" style="31" customWidth="1"/>
    <col min="1045" max="1045" width="0.85546875" style="31" customWidth="1"/>
    <col min="1046" max="1280" width="8.85546875" style="31"/>
    <col min="1281" max="1281" width="0.85546875" style="31" customWidth="1"/>
    <col min="1282" max="1282" width="4.7109375" style="31" customWidth="1"/>
    <col min="1283" max="1283" width="19.140625" style="31" customWidth="1"/>
    <col min="1284" max="1284" width="14.85546875" style="31" customWidth="1"/>
    <col min="1285" max="1285" width="13.7109375" style="31" customWidth="1"/>
    <col min="1286" max="1286" width="11.42578125" style="31" customWidth="1"/>
    <col min="1287" max="1287" width="4.42578125" style="31" customWidth="1"/>
    <col min="1288" max="1288" width="13.28515625" style="31" customWidth="1"/>
    <col min="1289" max="1289" width="15.28515625" style="31" customWidth="1"/>
    <col min="1290" max="1290" width="9.7109375" style="31" customWidth="1"/>
    <col min="1291" max="1291" width="4.7109375" style="31" customWidth="1"/>
    <col min="1292" max="1294" width="8.85546875" style="31"/>
    <col min="1295" max="1295" width="13.85546875" style="31" customWidth="1"/>
    <col min="1296" max="1299" width="8.85546875" style="31"/>
    <col min="1300" max="1300" width="11.7109375" style="31" customWidth="1"/>
    <col min="1301" max="1301" width="0.85546875" style="31" customWidth="1"/>
    <col min="1302" max="1536" width="8.85546875" style="31"/>
    <col min="1537" max="1537" width="0.85546875" style="31" customWidth="1"/>
    <col min="1538" max="1538" width="4.7109375" style="31" customWidth="1"/>
    <col min="1539" max="1539" width="19.140625" style="31" customWidth="1"/>
    <col min="1540" max="1540" width="14.85546875" style="31" customWidth="1"/>
    <col min="1541" max="1541" width="13.7109375" style="31" customWidth="1"/>
    <col min="1542" max="1542" width="11.42578125" style="31" customWidth="1"/>
    <col min="1543" max="1543" width="4.42578125" style="31" customWidth="1"/>
    <col min="1544" max="1544" width="13.28515625" style="31" customWidth="1"/>
    <col min="1545" max="1545" width="15.28515625" style="31" customWidth="1"/>
    <col min="1546" max="1546" width="9.7109375" style="31" customWidth="1"/>
    <col min="1547" max="1547" width="4.7109375" style="31" customWidth="1"/>
    <col min="1548" max="1550" width="8.85546875" style="31"/>
    <col min="1551" max="1551" width="13.85546875" style="31" customWidth="1"/>
    <col min="1552" max="1555" width="8.85546875" style="31"/>
    <col min="1556" max="1556" width="11.7109375" style="31" customWidth="1"/>
    <col min="1557" max="1557" width="0.85546875" style="31" customWidth="1"/>
    <col min="1558" max="1792" width="8.85546875" style="31"/>
    <col min="1793" max="1793" width="0.85546875" style="31" customWidth="1"/>
    <col min="1794" max="1794" width="4.7109375" style="31" customWidth="1"/>
    <col min="1795" max="1795" width="19.140625" style="31" customWidth="1"/>
    <col min="1796" max="1796" width="14.85546875" style="31" customWidth="1"/>
    <col min="1797" max="1797" width="13.7109375" style="31" customWidth="1"/>
    <col min="1798" max="1798" width="11.42578125" style="31" customWidth="1"/>
    <col min="1799" max="1799" width="4.42578125" style="31" customWidth="1"/>
    <col min="1800" max="1800" width="13.28515625" style="31" customWidth="1"/>
    <col min="1801" max="1801" width="15.28515625" style="31" customWidth="1"/>
    <col min="1802" max="1802" width="9.7109375" style="31" customWidth="1"/>
    <col min="1803" max="1803" width="4.7109375" style="31" customWidth="1"/>
    <col min="1804" max="1806" width="8.85546875" style="31"/>
    <col min="1807" max="1807" width="13.85546875" style="31" customWidth="1"/>
    <col min="1808" max="1811" width="8.85546875" style="31"/>
    <col min="1812" max="1812" width="11.7109375" style="31" customWidth="1"/>
    <col min="1813" max="1813" width="0.85546875" style="31" customWidth="1"/>
    <col min="1814" max="2048" width="8.85546875" style="31"/>
    <col min="2049" max="2049" width="0.85546875" style="31" customWidth="1"/>
    <col min="2050" max="2050" width="4.7109375" style="31" customWidth="1"/>
    <col min="2051" max="2051" width="19.140625" style="31" customWidth="1"/>
    <col min="2052" max="2052" width="14.85546875" style="31" customWidth="1"/>
    <col min="2053" max="2053" width="13.7109375" style="31" customWidth="1"/>
    <col min="2054" max="2054" width="11.42578125" style="31" customWidth="1"/>
    <col min="2055" max="2055" width="4.42578125" style="31" customWidth="1"/>
    <col min="2056" max="2056" width="13.28515625" style="31" customWidth="1"/>
    <col min="2057" max="2057" width="15.28515625" style="31" customWidth="1"/>
    <col min="2058" max="2058" width="9.7109375" style="31" customWidth="1"/>
    <col min="2059" max="2059" width="4.7109375" style="31" customWidth="1"/>
    <col min="2060" max="2062" width="8.85546875" style="31"/>
    <col min="2063" max="2063" width="13.85546875" style="31" customWidth="1"/>
    <col min="2064" max="2067" width="8.85546875" style="31"/>
    <col min="2068" max="2068" width="11.7109375" style="31" customWidth="1"/>
    <col min="2069" max="2069" width="0.85546875" style="31" customWidth="1"/>
    <col min="2070" max="2304" width="8.85546875" style="31"/>
    <col min="2305" max="2305" width="0.85546875" style="31" customWidth="1"/>
    <col min="2306" max="2306" width="4.7109375" style="31" customWidth="1"/>
    <col min="2307" max="2307" width="19.140625" style="31" customWidth="1"/>
    <col min="2308" max="2308" width="14.85546875" style="31" customWidth="1"/>
    <col min="2309" max="2309" width="13.7109375" style="31" customWidth="1"/>
    <col min="2310" max="2310" width="11.42578125" style="31" customWidth="1"/>
    <col min="2311" max="2311" width="4.42578125" style="31" customWidth="1"/>
    <col min="2312" max="2312" width="13.28515625" style="31" customWidth="1"/>
    <col min="2313" max="2313" width="15.28515625" style="31" customWidth="1"/>
    <col min="2314" max="2314" width="9.7109375" style="31" customWidth="1"/>
    <col min="2315" max="2315" width="4.7109375" style="31" customWidth="1"/>
    <col min="2316" max="2318" width="8.85546875" style="31"/>
    <col min="2319" max="2319" width="13.85546875" style="31" customWidth="1"/>
    <col min="2320" max="2323" width="8.85546875" style="31"/>
    <col min="2324" max="2324" width="11.7109375" style="31" customWidth="1"/>
    <col min="2325" max="2325" width="0.85546875" style="31" customWidth="1"/>
    <col min="2326" max="2560" width="8.85546875" style="31"/>
    <col min="2561" max="2561" width="0.85546875" style="31" customWidth="1"/>
    <col min="2562" max="2562" width="4.7109375" style="31" customWidth="1"/>
    <col min="2563" max="2563" width="19.140625" style="31" customWidth="1"/>
    <col min="2564" max="2564" width="14.85546875" style="31" customWidth="1"/>
    <col min="2565" max="2565" width="13.7109375" style="31" customWidth="1"/>
    <col min="2566" max="2566" width="11.42578125" style="31" customWidth="1"/>
    <col min="2567" max="2567" width="4.42578125" style="31" customWidth="1"/>
    <col min="2568" max="2568" width="13.28515625" style="31" customWidth="1"/>
    <col min="2569" max="2569" width="15.28515625" style="31" customWidth="1"/>
    <col min="2570" max="2570" width="9.7109375" style="31" customWidth="1"/>
    <col min="2571" max="2571" width="4.7109375" style="31" customWidth="1"/>
    <col min="2572" max="2574" width="8.85546875" style="31"/>
    <col min="2575" max="2575" width="13.85546875" style="31" customWidth="1"/>
    <col min="2576" max="2579" width="8.85546875" style="31"/>
    <col min="2580" max="2580" width="11.7109375" style="31" customWidth="1"/>
    <col min="2581" max="2581" width="0.85546875" style="31" customWidth="1"/>
    <col min="2582" max="2816" width="8.85546875" style="31"/>
    <col min="2817" max="2817" width="0.85546875" style="31" customWidth="1"/>
    <col min="2818" max="2818" width="4.7109375" style="31" customWidth="1"/>
    <col min="2819" max="2819" width="19.140625" style="31" customWidth="1"/>
    <col min="2820" max="2820" width="14.85546875" style="31" customWidth="1"/>
    <col min="2821" max="2821" width="13.7109375" style="31" customWidth="1"/>
    <col min="2822" max="2822" width="11.42578125" style="31" customWidth="1"/>
    <col min="2823" max="2823" width="4.42578125" style="31" customWidth="1"/>
    <col min="2824" max="2824" width="13.28515625" style="31" customWidth="1"/>
    <col min="2825" max="2825" width="15.28515625" style="31" customWidth="1"/>
    <col min="2826" max="2826" width="9.7109375" style="31" customWidth="1"/>
    <col min="2827" max="2827" width="4.7109375" style="31" customWidth="1"/>
    <col min="2828" max="2830" width="8.85546875" style="31"/>
    <col min="2831" max="2831" width="13.85546875" style="31" customWidth="1"/>
    <col min="2832" max="2835" width="8.85546875" style="31"/>
    <col min="2836" max="2836" width="11.7109375" style="31" customWidth="1"/>
    <col min="2837" max="2837" width="0.85546875" style="31" customWidth="1"/>
    <col min="2838" max="3072" width="8.85546875" style="31"/>
    <col min="3073" max="3073" width="0.85546875" style="31" customWidth="1"/>
    <col min="3074" max="3074" width="4.7109375" style="31" customWidth="1"/>
    <col min="3075" max="3075" width="19.140625" style="31" customWidth="1"/>
    <col min="3076" max="3076" width="14.85546875" style="31" customWidth="1"/>
    <col min="3077" max="3077" width="13.7109375" style="31" customWidth="1"/>
    <col min="3078" max="3078" width="11.42578125" style="31" customWidth="1"/>
    <col min="3079" max="3079" width="4.42578125" style="31" customWidth="1"/>
    <col min="3080" max="3080" width="13.28515625" style="31" customWidth="1"/>
    <col min="3081" max="3081" width="15.28515625" style="31" customWidth="1"/>
    <col min="3082" max="3082" width="9.7109375" style="31" customWidth="1"/>
    <col min="3083" max="3083" width="4.7109375" style="31" customWidth="1"/>
    <col min="3084" max="3086" width="8.85546875" style="31"/>
    <col min="3087" max="3087" width="13.85546875" style="31" customWidth="1"/>
    <col min="3088" max="3091" width="8.85546875" style="31"/>
    <col min="3092" max="3092" width="11.7109375" style="31" customWidth="1"/>
    <col min="3093" max="3093" width="0.85546875" style="31" customWidth="1"/>
    <col min="3094" max="3328" width="8.85546875" style="31"/>
    <col min="3329" max="3329" width="0.85546875" style="31" customWidth="1"/>
    <col min="3330" max="3330" width="4.7109375" style="31" customWidth="1"/>
    <col min="3331" max="3331" width="19.140625" style="31" customWidth="1"/>
    <col min="3332" max="3332" width="14.85546875" style="31" customWidth="1"/>
    <col min="3333" max="3333" width="13.7109375" style="31" customWidth="1"/>
    <col min="3334" max="3334" width="11.42578125" style="31" customWidth="1"/>
    <col min="3335" max="3335" width="4.42578125" style="31" customWidth="1"/>
    <col min="3336" max="3336" width="13.28515625" style="31" customWidth="1"/>
    <col min="3337" max="3337" width="15.28515625" style="31" customWidth="1"/>
    <col min="3338" max="3338" width="9.7109375" style="31" customWidth="1"/>
    <col min="3339" max="3339" width="4.7109375" style="31" customWidth="1"/>
    <col min="3340" max="3342" width="8.85546875" style="31"/>
    <col min="3343" max="3343" width="13.85546875" style="31" customWidth="1"/>
    <col min="3344" max="3347" width="8.85546875" style="31"/>
    <col min="3348" max="3348" width="11.7109375" style="31" customWidth="1"/>
    <col min="3349" max="3349" width="0.85546875" style="31" customWidth="1"/>
    <col min="3350" max="3584" width="8.85546875" style="31"/>
    <col min="3585" max="3585" width="0.85546875" style="31" customWidth="1"/>
    <col min="3586" max="3586" width="4.7109375" style="31" customWidth="1"/>
    <col min="3587" max="3587" width="19.140625" style="31" customWidth="1"/>
    <col min="3588" max="3588" width="14.85546875" style="31" customWidth="1"/>
    <col min="3589" max="3589" width="13.7109375" style="31" customWidth="1"/>
    <col min="3590" max="3590" width="11.42578125" style="31" customWidth="1"/>
    <col min="3591" max="3591" width="4.42578125" style="31" customWidth="1"/>
    <col min="3592" max="3592" width="13.28515625" style="31" customWidth="1"/>
    <col min="3593" max="3593" width="15.28515625" style="31" customWidth="1"/>
    <col min="3594" max="3594" width="9.7109375" style="31" customWidth="1"/>
    <col min="3595" max="3595" width="4.7109375" style="31" customWidth="1"/>
    <col min="3596" max="3598" width="8.85546875" style="31"/>
    <col min="3599" max="3599" width="13.85546875" style="31" customWidth="1"/>
    <col min="3600" max="3603" width="8.85546875" style="31"/>
    <col min="3604" max="3604" width="11.7109375" style="31" customWidth="1"/>
    <col min="3605" max="3605" width="0.85546875" style="31" customWidth="1"/>
    <col min="3606" max="3840" width="8.85546875" style="31"/>
    <col min="3841" max="3841" width="0.85546875" style="31" customWidth="1"/>
    <col min="3842" max="3842" width="4.7109375" style="31" customWidth="1"/>
    <col min="3843" max="3843" width="19.140625" style="31" customWidth="1"/>
    <col min="3844" max="3844" width="14.85546875" style="31" customWidth="1"/>
    <col min="3845" max="3845" width="13.7109375" style="31" customWidth="1"/>
    <col min="3846" max="3846" width="11.42578125" style="31" customWidth="1"/>
    <col min="3847" max="3847" width="4.42578125" style="31" customWidth="1"/>
    <col min="3848" max="3848" width="13.28515625" style="31" customWidth="1"/>
    <col min="3849" max="3849" width="15.28515625" style="31" customWidth="1"/>
    <col min="3850" max="3850" width="9.7109375" style="31" customWidth="1"/>
    <col min="3851" max="3851" width="4.7109375" style="31" customWidth="1"/>
    <col min="3852" max="3854" width="8.85546875" style="31"/>
    <col min="3855" max="3855" width="13.85546875" style="31" customWidth="1"/>
    <col min="3856" max="3859" width="8.85546875" style="31"/>
    <col min="3860" max="3860" width="11.7109375" style="31" customWidth="1"/>
    <col min="3861" max="3861" width="0.85546875" style="31" customWidth="1"/>
    <col min="3862" max="4096" width="8.85546875" style="31"/>
    <col min="4097" max="4097" width="0.85546875" style="31" customWidth="1"/>
    <col min="4098" max="4098" width="4.7109375" style="31" customWidth="1"/>
    <col min="4099" max="4099" width="19.140625" style="31" customWidth="1"/>
    <col min="4100" max="4100" width="14.85546875" style="31" customWidth="1"/>
    <col min="4101" max="4101" width="13.7109375" style="31" customWidth="1"/>
    <col min="4102" max="4102" width="11.42578125" style="31" customWidth="1"/>
    <col min="4103" max="4103" width="4.42578125" style="31" customWidth="1"/>
    <col min="4104" max="4104" width="13.28515625" style="31" customWidth="1"/>
    <col min="4105" max="4105" width="15.28515625" style="31" customWidth="1"/>
    <col min="4106" max="4106" width="9.7109375" style="31" customWidth="1"/>
    <col min="4107" max="4107" width="4.7109375" style="31" customWidth="1"/>
    <col min="4108" max="4110" width="8.85546875" style="31"/>
    <col min="4111" max="4111" width="13.85546875" style="31" customWidth="1"/>
    <col min="4112" max="4115" width="8.85546875" style="31"/>
    <col min="4116" max="4116" width="11.7109375" style="31" customWidth="1"/>
    <col min="4117" max="4117" width="0.85546875" style="31" customWidth="1"/>
    <col min="4118" max="4352" width="8.85546875" style="31"/>
    <col min="4353" max="4353" width="0.85546875" style="31" customWidth="1"/>
    <col min="4354" max="4354" width="4.7109375" style="31" customWidth="1"/>
    <col min="4355" max="4355" width="19.140625" style="31" customWidth="1"/>
    <col min="4356" max="4356" width="14.85546875" style="31" customWidth="1"/>
    <col min="4357" max="4357" width="13.7109375" style="31" customWidth="1"/>
    <col min="4358" max="4358" width="11.42578125" style="31" customWidth="1"/>
    <col min="4359" max="4359" width="4.42578125" style="31" customWidth="1"/>
    <col min="4360" max="4360" width="13.28515625" style="31" customWidth="1"/>
    <col min="4361" max="4361" width="15.28515625" style="31" customWidth="1"/>
    <col min="4362" max="4362" width="9.7109375" style="31" customWidth="1"/>
    <col min="4363" max="4363" width="4.7109375" style="31" customWidth="1"/>
    <col min="4364" max="4366" width="8.85546875" style="31"/>
    <col min="4367" max="4367" width="13.85546875" style="31" customWidth="1"/>
    <col min="4368" max="4371" width="8.85546875" style="31"/>
    <col min="4372" max="4372" width="11.7109375" style="31" customWidth="1"/>
    <col min="4373" max="4373" width="0.85546875" style="31" customWidth="1"/>
    <col min="4374" max="4608" width="8.85546875" style="31"/>
    <col min="4609" max="4609" width="0.85546875" style="31" customWidth="1"/>
    <col min="4610" max="4610" width="4.7109375" style="31" customWidth="1"/>
    <col min="4611" max="4611" width="19.140625" style="31" customWidth="1"/>
    <col min="4612" max="4612" width="14.85546875" style="31" customWidth="1"/>
    <col min="4613" max="4613" width="13.7109375" style="31" customWidth="1"/>
    <col min="4614" max="4614" width="11.42578125" style="31" customWidth="1"/>
    <col min="4615" max="4615" width="4.42578125" style="31" customWidth="1"/>
    <col min="4616" max="4616" width="13.28515625" style="31" customWidth="1"/>
    <col min="4617" max="4617" width="15.28515625" style="31" customWidth="1"/>
    <col min="4618" max="4618" width="9.7109375" style="31" customWidth="1"/>
    <col min="4619" max="4619" width="4.7109375" style="31" customWidth="1"/>
    <col min="4620" max="4622" width="8.85546875" style="31"/>
    <col min="4623" max="4623" width="13.85546875" style="31" customWidth="1"/>
    <col min="4624" max="4627" width="8.85546875" style="31"/>
    <col min="4628" max="4628" width="11.7109375" style="31" customWidth="1"/>
    <col min="4629" max="4629" width="0.85546875" style="31" customWidth="1"/>
    <col min="4630" max="4864" width="8.85546875" style="31"/>
    <col min="4865" max="4865" width="0.85546875" style="31" customWidth="1"/>
    <col min="4866" max="4866" width="4.7109375" style="31" customWidth="1"/>
    <col min="4867" max="4867" width="19.140625" style="31" customWidth="1"/>
    <col min="4868" max="4868" width="14.85546875" style="31" customWidth="1"/>
    <col min="4869" max="4869" width="13.7109375" style="31" customWidth="1"/>
    <col min="4870" max="4870" width="11.42578125" style="31" customWidth="1"/>
    <col min="4871" max="4871" width="4.42578125" style="31" customWidth="1"/>
    <col min="4872" max="4872" width="13.28515625" style="31" customWidth="1"/>
    <col min="4873" max="4873" width="15.28515625" style="31" customWidth="1"/>
    <col min="4874" max="4874" width="9.7109375" style="31" customWidth="1"/>
    <col min="4875" max="4875" width="4.7109375" style="31" customWidth="1"/>
    <col min="4876" max="4878" width="8.85546875" style="31"/>
    <col min="4879" max="4879" width="13.85546875" style="31" customWidth="1"/>
    <col min="4880" max="4883" width="8.85546875" style="31"/>
    <col min="4884" max="4884" width="11.7109375" style="31" customWidth="1"/>
    <col min="4885" max="4885" width="0.85546875" style="31" customWidth="1"/>
    <col min="4886" max="5120" width="8.85546875" style="31"/>
    <col min="5121" max="5121" width="0.85546875" style="31" customWidth="1"/>
    <col min="5122" max="5122" width="4.7109375" style="31" customWidth="1"/>
    <col min="5123" max="5123" width="19.140625" style="31" customWidth="1"/>
    <col min="5124" max="5124" width="14.85546875" style="31" customWidth="1"/>
    <col min="5125" max="5125" width="13.7109375" style="31" customWidth="1"/>
    <col min="5126" max="5126" width="11.42578125" style="31" customWidth="1"/>
    <col min="5127" max="5127" width="4.42578125" style="31" customWidth="1"/>
    <col min="5128" max="5128" width="13.28515625" style="31" customWidth="1"/>
    <col min="5129" max="5129" width="15.28515625" style="31" customWidth="1"/>
    <col min="5130" max="5130" width="9.7109375" style="31" customWidth="1"/>
    <col min="5131" max="5131" width="4.7109375" style="31" customWidth="1"/>
    <col min="5132" max="5134" width="8.85546875" style="31"/>
    <col min="5135" max="5135" width="13.85546875" style="31" customWidth="1"/>
    <col min="5136" max="5139" width="8.85546875" style="31"/>
    <col min="5140" max="5140" width="11.7109375" style="31" customWidth="1"/>
    <col min="5141" max="5141" width="0.85546875" style="31" customWidth="1"/>
    <col min="5142" max="5376" width="8.85546875" style="31"/>
    <col min="5377" max="5377" width="0.85546875" style="31" customWidth="1"/>
    <col min="5378" max="5378" width="4.7109375" style="31" customWidth="1"/>
    <col min="5379" max="5379" width="19.140625" style="31" customWidth="1"/>
    <col min="5380" max="5380" width="14.85546875" style="31" customWidth="1"/>
    <col min="5381" max="5381" width="13.7109375" style="31" customWidth="1"/>
    <col min="5382" max="5382" width="11.42578125" style="31" customWidth="1"/>
    <col min="5383" max="5383" width="4.42578125" style="31" customWidth="1"/>
    <col min="5384" max="5384" width="13.28515625" style="31" customWidth="1"/>
    <col min="5385" max="5385" width="15.28515625" style="31" customWidth="1"/>
    <col min="5386" max="5386" width="9.7109375" style="31" customWidth="1"/>
    <col min="5387" max="5387" width="4.7109375" style="31" customWidth="1"/>
    <col min="5388" max="5390" width="8.85546875" style="31"/>
    <col min="5391" max="5391" width="13.85546875" style="31" customWidth="1"/>
    <col min="5392" max="5395" width="8.85546875" style="31"/>
    <col min="5396" max="5396" width="11.7109375" style="31" customWidth="1"/>
    <col min="5397" max="5397" width="0.85546875" style="31" customWidth="1"/>
    <col min="5398" max="5632" width="8.85546875" style="31"/>
    <col min="5633" max="5633" width="0.85546875" style="31" customWidth="1"/>
    <col min="5634" max="5634" width="4.7109375" style="31" customWidth="1"/>
    <col min="5635" max="5635" width="19.140625" style="31" customWidth="1"/>
    <col min="5636" max="5636" width="14.85546875" style="31" customWidth="1"/>
    <col min="5637" max="5637" width="13.7109375" style="31" customWidth="1"/>
    <col min="5638" max="5638" width="11.42578125" style="31" customWidth="1"/>
    <col min="5639" max="5639" width="4.42578125" style="31" customWidth="1"/>
    <col min="5640" max="5640" width="13.28515625" style="31" customWidth="1"/>
    <col min="5641" max="5641" width="15.28515625" style="31" customWidth="1"/>
    <col min="5642" max="5642" width="9.7109375" style="31" customWidth="1"/>
    <col min="5643" max="5643" width="4.7109375" style="31" customWidth="1"/>
    <col min="5644" max="5646" width="8.85546875" style="31"/>
    <col min="5647" max="5647" width="13.85546875" style="31" customWidth="1"/>
    <col min="5648" max="5651" width="8.85546875" style="31"/>
    <col min="5652" max="5652" width="11.7109375" style="31" customWidth="1"/>
    <col min="5653" max="5653" width="0.85546875" style="31" customWidth="1"/>
    <col min="5654" max="5888" width="8.85546875" style="31"/>
    <col min="5889" max="5889" width="0.85546875" style="31" customWidth="1"/>
    <col min="5890" max="5890" width="4.7109375" style="31" customWidth="1"/>
    <col min="5891" max="5891" width="19.140625" style="31" customWidth="1"/>
    <col min="5892" max="5892" width="14.85546875" style="31" customWidth="1"/>
    <col min="5893" max="5893" width="13.7109375" style="31" customWidth="1"/>
    <col min="5894" max="5894" width="11.42578125" style="31" customWidth="1"/>
    <col min="5895" max="5895" width="4.42578125" style="31" customWidth="1"/>
    <col min="5896" max="5896" width="13.28515625" style="31" customWidth="1"/>
    <col min="5897" max="5897" width="15.28515625" style="31" customWidth="1"/>
    <col min="5898" max="5898" width="9.7109375" style="31" customWidth="1"/>
    <col min="5899" max="5899" width="4.7109375" style="31" customWidth="1"/>
    <col min="5900" max="5902" width="8.85546875" style="31"/>
    <col min="5903" max="5903" width="13.85546875" style="31" customWidth="1"/>
    <col min="5904" max="5907" width="8.85546875" style="31"/>
    <col min="5908" max="5908" width="11.7109375" style="31" customWidth="1"/>
    <col min="5909" max="5909" width="0.85546875" style="31" customWidth="1"/>
    <col min="5910" max="6144" width="8.85546875" style="31"/>
    <col min="6145" max="6145" width="0.85546875" style="31" customWidth="1"/>
    <col min="6146" max="6146" width="4.7109375" style="31" customWidth="1"/>
    <col min="6147" max="6147" width="19.140625" style="31" customWidth="1"/>
    <col min="6148" max="6148" width="14.85546875" style="31" customWidth="1"/>
    <col min="6149" max="6149" width="13.7109375" style="31" customWidth="1"/>
    <col min="6150" max="6150" width="11.42578125" style="31" customWidth="1"/>
    <col min="6151" max="6151" width="4.42578125" style="31" customWidth="1"/>
    <col min="6152" max="6152" width="13.28515625" style="31" customWidth="1"/>
    <col min="6153" max="6153" width="15.28515625" style="31" customWidth="1"/>
    <col min="6154" max="6154" width="9.7109375" style="31" customWidth="1"/>
    <col min="6155" max="6155" width="4.7109375" style="31" customWidth="1"/>
    <col min="6156" max="6158" width="8.85546875" style="31"/>
    <col min="6159" max="6159" width="13.85546875" style="31" customWidth="1"/>
    <col min="6160" max="6163" width="8.85546875" style="31"/>
    <col min="6164" max="6164" width="11.7109375" style="31" customWidth="1"/>
    <col min="6165" max="6165" width="0.85546875" style="31" customWidth="1"/>
    <col min="6166" max="6400" width="8.85546875" style="31"/>
    <col min="6401" max="6401" width="0.85546875" style="31" customWidth="1"/>
    <col min="6402" max="6402" width="4.7109375" style="31" customWidth="1"/>
    <col min="6403" max="6403" width="19.140625" style="31" customWidth="1"/>
    <col min="6404" max="6404" width="14.85546875" style="31" customWidth="1"/>
    <col min="6405" max="6405" width="13.7109375" style="31" customWidth="1"/>
    <col min="6406" max="6406" width="11.42578125" style="31" customWidth="1"/>
    <col min="6407" max="6407" width="4.42578125" style="31" customWidth="1"/>
    <col min="6408" max="6408" width="13.28515625" style="31" customWidth="1"/>
    <col min="6409" max="6409" width="15.28515625" style="31" customWidth="1"/>
    <col min="6410" max="6410" width="9.7109375" style="31" customWidth="1"/>
    <col min="6411" max="6411" width="4.7109375" style="31" customWidth="1"/>
    <col min="6412" max="6414" width="8.85546875" style="31"/>
    <col min="6415" max="6415" width="13.85546875" style="31" customWidth="1"/>
    <col min="6416" max="6419" width="8.85546875" style="31"/>
    <col min="6420" max="6420" width="11.7109375" style="31" customWidth="1"/>
    <col min="6421" max="6421" width="0.85546875" style="31" customWidth="1"/>
    <col min="6422" max="6656" width="8.85546875" style="31"/>
    <col min="6657" max="6657" width="0.85546875" style="31" customWidth="1"/>
    <col min="6658" max="6658" width="4.7109375" style="31" customWidth="1"/>
    <col min="6659" max="6659" width="19.140625" style="31" customWidth="1"/>
    <col min="6660" max="6660" width="14.85546875" style="31" customWidth="1"/>
    <col min="6661" max="6661" width="13.7109375" style="31" customWidth="1"/>
    <col min="6662" max="6662" width="11.42578125" style="31" customWidth="1"/>
    <col min="6663" max="6663" width="4.42578125" style="31" customWidth="1"/>
    <col min="6664" max="6664" width="13.28515625" style="31" customWidth="1"/>
    <col min="6665" max="6665" width="15.28515625" style="31" customWidth="1"/>
    <col min="6666" max="6666" width="9.7109375" style="31" customWidth="1"/>
    <col min="6667" max="6667" width="4.7109375" style="31" customWidth="1"/>
    <col min="6668" max="6670" width="8.85546875" style="31"/>
    <col min="6671" max="6671" width="13.85546875" style="31" customWidth="1"/>
    <col min="6672" max="6675" width="8.85546875" style="31"/>
    <col min="6676" max="6676" width="11.7109375" style="31" customWidth="1"/>
    <col min="6677" max="6677" width="0.85546875" style="31" customWidth="1"/>
    <col min="6678" max="6912" width="8.85546875" style="31"/>
    <col min="6913" max="6913" width="0.85546875" style="31" customWidth="1"/>
    <col min="6914" max="6914" width="4.7109375" style="31" customWidth="1"/>
    <col min="6915" max="6915" width="19.140625" style="31" customWidth="1"/>
    <col min="6916" max="6916" width="14.85546875" style="31" customWidth="1"/>
    <col min="6917" max="6917" width="13.7109375" style="31" customWidth="1"/>
    <col min="6918" max="6918" width="11.42578125" style="31" customWidth="1"/>
    <col min="6919" max="6919" width="4.42578125" style="31" customWidth="1"/>
    <col min="6920" max="6920" width="13.28515625" style="31" customWidth="1"/>
    <col min="6921" max="6921" width="15.28515625" style="31" customWidth="1"/>
    <col min="6922" max="6922" width="9.7109375" style="31" customWidth="1"/>
    <col min="6923" max="6923" width="4.7109375" style="31" customWidth="1"/>
    <col min="6924" max="6926" width="8.85546875" style="31"/>
    <col min="6927" max="6927" width="13.85546875" style="31" customWidth="1"/>
    <col min="6928" max="6931" width="8.85546875" style="31"/>
    <col min="6932" max="6932" width="11.7109375" style="31" customWidth="1"/>
    <col min="6933" max="6933" width="0.85546875" style="31" customWidth="1"/>
    <col min="6934" max="7168" width="8.85546875" style="31"/>
    <col min="7169" max="7169" width="0.85546875" style="31" customWidth="1"/>
    <col min="7170" max="7170" width="4.7109375" style="31" customWidth="1"/>
    <col min="7171" max="7171" width="19.140625" style="31" customWidth="1"/>
    <col min="7172" max="7172" width="14.85546875" style="31" customWidth="1"/>
    <col min="7173" max="7173" width="13.7109375" style="31" customWidth="1"/>
    <col min="7174" max="7174" width="11.42578125" style="31" customWidth="1"/>
    <col min="7175" max="7175" width="4.42578125" style="31" customWidth="1"/>
    <col min="7176" max="7176" width="13.28515625" style="31" customWidth="1"/>
    <col min="7177" max="7177" width="15.28515625" style="31" customWidth="1"/>
    <col min="7178" max="7178" width="9.7109375" style="31" customWidth="1"/>
    <col min="7179" max="7179" width="4.7109375" style="31" customWidth="1"/>
    <col min="7180" max="7182" width="8.85546875" style="31"/>
    <col min="7183" max="7183" width="13.85546875" style="31" customWidth="1"/>
    <col min="7184" max="7187" width="8.85546875" style="31"/>
    <col min="7188" max="7188" width="11.7109375" style="31" customWidth="1"/>
    <col min="7189" max="7189" width="0.85546875" style="31" customWidth="1"/>
    <col min="7190" max="7424" width="8.85546875" style="31"/>
    <col min="7425" max="7425" width="0.85546875" style="31" customWidth="1"/>
    <col min="7426" max="7426" width="4.7109375" style="31" customWidth="1"/>
    <col min="7427" max="7427" width="19.140625" style="31" customWidth="1"/>
    <col min="7428" max="7428" width="14.85546875" style="31" customWidth="1"/>
    <col min="7429" max="7429" width="13.7109375" style="31" customWidth="1"/>
    <col min="7430" max="7430" width="11.42578125" style="31" customWidth="1"/>
    <col min="7431" max="7431" width="4.42578125" style="31" customWidth="1"/>
    <col min="7432" max="7432" width="13.28515625" style="31" customWidth="1"/>
    <col min="7433" max="7433" width="15.28515625" style="31" customWidth="1"/>
    <col min="7434" max="7434" width="9.7109375" style="31" customWidth="1"/>
    <col min="7435" max="7435" width="4.7109375" style="31" customWidth="1"/>
    <col min="7436" max="7438" width="8.85546875" style="31"/>
    <col min="7439" max="7439" width="13.85546875" style="31" customWidth="1"/>
    <col min="7440" max="7443" width="8.85546875" style="31"/>
    <col min="7444" max="7444" width="11.7109375" style="31" customWidth="1"/>
    <col min="7445" max="7445" width="0.85546875" style="31" customWidth="1"/>
    <col min="7446" max="7680" width="8.85546875" style="31"/>
    <col min="7681" max="7681" width="0.85546875" style="31" customWidth="1"/>
    <col min="7682" max="7682" width="4.7109375" style="31" customWidth="1"/>
    <col min="7683" max="7683" width="19.140625" style="31" customWidth="1"/>
    <col min="7684" max="7684" width="14.85546875" style="31" customWidth="1"/>
    <col min="7685" max="7685" width="13.7109375" style="31" customWidth="1"/>
    <col min="7686" max="7686" width="11.42578125" style="31" customWidth="1"/>
    <col min="7687" max="7687" width="4.42578125" style="31" customWidth="1"/>
    <col min="7688" max="7688" width="13.28515625" style="31" customWidth="1"/>
    <col min="7689" max="7689" width="15.28515625" style="31" customWidth="1"/>
    <col min="7690" max="7690" width="9.7109375" style="31" customWidth="1"/>
    <col min="7691" max="7691" width="4.7109375" style="31" customWidth="1"/>
    <col min="7692" max="7694" width="8.85546875" style="31"/>
    <col min="7695" max="7695" width="13.85546875" style="31" customWidth="1"/>
    <col min="7696" max="7699" width="8.85546875" style="31"/>
    <col min="7700" max="7700" width="11.7109375" style="31" customWidth="1"/>
    <col min="7701" max="7701" width="0.85546875" style="31" customWidth="1"/>
    <col min="7702" max="7936" width="8.85546875" style="31"/>
    <col min="7937" max="7937" width="0.85546875" style="31" customWidth="1"/>
    <col min="7938" max="7938" width="4.7109375" style="31" customWidth="1"/>
    <col min="7939" max="7939" width="19.140625" style="31" customWidth="1"/>
    <col min="7940" max="7940" width="14.85546875" style="31" customWidth="1"/>
    <col min="7941" max="7941" width="13.7109375" style="31" customWidth="1"/>
    <col min="7942" max="7942" width="11.42578125" style="31" customWidth="1"/>
    <col min="7943" max="7943" width="4.42578125" style="31" customWidth="1"/>
    <col min="7944" max="7944" width="13.28515625" style="31" customWidth="1"/>
    <col min="7945" max="7945" width="15.28515625" style="31" customWidth="1"/>
    <col min="7946" max="7946" width="9.7109375" style="31" customWidth="1"/>
    <col min="7947" max="7947" width="4.7109375" style="31" customWidth="1"/>
    <col min="7948" max="7950" width="8.85546875" style="31"/>
    <col min="7951" max="7951" width="13.85546875" style="31" customWidth="1"/>
    <col min="7952" max="7955" width="8.85546875" style="31"/>
    <col min="7956" max="7956" width="11.7109375" style="31" customWidth="1"/>
    <col min="7957" max="7957" width="0.85546875" style="31" customWidth="1"/>
    <col min="7958" max="8192" width="8.85546875" style="31"/>
    <col min="8193" max="8193" width="0.85546875" style="31" customWidth="1"/>
    <col min="8194" max="8194" width="4.7109375" style="31" customWidth="1"/>
    <col min="8195" max="8195" width="19.140625" style="31" customWidth="1"/>
    <col min="8196" max="8196" width="14.85546875" style="31" customWidth="1"/>
    <col min="8197" max="8197" width="13.7109375" style="31" customWidth="1"/>
    <col min="8198" max="8198" width="11.42578125" style="31" customWidth="1"/>
    <col min="8199" max="8199" width="4.42578125" style="31" customWidth="1"/>
    <col min="8200" max="8200" width="13.28515625" style="31" customWidth="1"/>
    <col min="8201" max="8201" width="15.28515625" style="31" customWidth="1"/>
    <col min="8202" max="8202" width="9.7109375" style="31" customWidth="1"/>
    <col min="8203" max="8203" width="4.7109375" style="31" customWidth="1"/>
    <col min="8204" max="8206" width="8.85546875" style="31"/>
    <col min="8207" max="8207" width="13.85546875" style="31" customWidth="1"/>
    <col min="8208" max="8211" width="8.85546875" style="31"/>
    <col min="8212" max="8212" width="11.7109375" style="31" customWidth="1"/>
    <col min="8213" max="8213" width="0.85546875" style="31" customWidth="1"/>
    <col min="8214" max="8448" width="8.85546875" style="31"/>
    <col min="8449" max="8449" width="0.85546875" style="31" customWidth="1"/>
    <col min="8450" max="8450" width="4.7109375" style="31" customWidth="1"/>
    <col min="8451" max="8451" width="19.140625" style="31" customWidth="1"/>
    <col min="8452" max="8452" width="14.85546875" style="31" customWidth="1"/>
    <col min="8453" max="8453" width="13.7109375" style="31" customWidth="1"/>
    <col min="8454" max="8454" width="11.42578125" style="31" customWidth="1"/>
    <col min="8455" max="8455" width="4.42578125" style="31" customWidth="1"/>
    <col min="8456" max="8456" width="13.28515625" style="31" customWidth="1"/>
    <col min="8457" max="8457" width="15.28515625" style="31" customWidth="1"/>
    <col min="8458" max="8458" width="9.7109375" style="31" customWidth="1"/>
    <col min="8459" max="8459" width="4.7109375" style="31" customWidth="1"/>
    <col min="8460" max="8462" width="8.85546875" style="31"/>
    <col min="8463" max="8463" width="13.85546875" style="31" customWidth="1"/>
    <col min="8464" max="8467" width="8.85546875" style="31"/>
    <col min="8468" max="8468" width="11.7109375" style="31" customWidth="1"/>
    <col min="8469" max="8469" width="0.85546875" style="31" customWidth="1"/>
    <col min="8470" max="8704" width="8.85546875" style="31"/>
    <col min="8705" max="8705" width="0.85546875" style="31" customWidth="1"/>
    <col min="8706" max="8706" width="4.7109375" style="31" customWidth="1"/>
    <col min="8707" max="8707" width="19.140625" style="31" customWidth="1"/>
    <col min="8708" max="8708" width="14.85546875" style="31" customWidth="1"/>
    <col min="8709" max="8709" width="13.7109375" style="31" customWidth="1"/>
    <col min="8710" max="8710" width="11.42578125" style="31" customWidth="1"/>
    <col min="8711" max="8711" width="4.42578125" style="31" customWidth="1"/>
    <col min="8712" max="8712" width="13.28515625" style="31" customWidth="1"/>
    <col min="8713" max="8713" width="15.28515625" style="31" customWidth="1"/>
    <col min="8714" max="8714" width="9.7109375" style="31" customWidth="1"/>
    <col min="8715" max="8715" width="4.7109375" style="31" customWidth="1"/>
    <col min="8716" max="8718" width="8.85546875" style="31"/>
    <col min="8719" max="8719" width="13.85546875" style="31" customWidth="1"/>
    <col min="8720" max="8723" width="8.85546875" style="31"/>
    <col min="8724" max="8724" width="11.7109375" style="31" customWidth="1"/>
    <col min="8725" max="8725" width="0.85546875" style="31" customWidth="1"/>
    <col min="8726" max="8960" width="8.85546875" style="31"/>
    <col min="8961" max="8961" width="0.85546875" style="31" customWidth="1"/>
    <col min="8962" max="8962" width="4.7109375" style="31" customWidth="1"/>
    <col min="8963" max="8963" width="19.140625" style="31" customWidth="1"/>
    <col min="8964" max="8964" width="14.85546875" style="31" customWidth="1"/>
    <col min="8965" max="8965" width="13.7109375" style="31" customWidth="1"/>
    <col min="8966" max="8966" width="11.42578125" style="31" customWidth="1"/>
    <col min="8967" max="8967" width="4.42578125" style="31" customWidth="1"/>
    <col min="8968" max="8968" width="13.28515625" style="31" customWidth="1"/>
    <col min="8969" max="8969" width="15.28515625" style="31" customWidth="1"/>
    <col min="8970" max="8970" width="9.7109375" style="31" customWidth="1"/>
    <col min="8971" max="8971" width="4.7109375" style="31" customWidth="1"/>
    <col min="8972" max="8974" width="8.85546875" style="31"/>
    <col min="8975" max="8975" width="13.85546875" style="31" customWidth="1"/>
    <col min="8976" max="8979" width="8.85546875" style="31"/>
    <col min="8980" max="8980" width="11.7109375" style="31" customWidth="1"/>
    <col min="8981" max="8981" width="0.85546875" style="31" customWidth="1"/>
    <col min="8982" max="9216" width="8.85546875" style="31"/>
    <col min="9217" max="9217" width="0.85546875" style="31" customWidth="1"/>
    <col min="9218" max="9218" width="4.7109375" style="31" customWidth="1"/>
    <col min="9219" max="9219" width="19.140625" style="31" customWidth="1"/>
    <col min="9220" max="9220" width="14.85546875" style="31" customWidth="1"/>
    <col min="9221" max="9221" width="13.7109375" style="31" customWidth="1"/>
    <col min="9222" max="9222" width="11.42578125" style="31" customWidth="1"/>
    <col min="9223" max="9223" width="4.42578125" style="31" customWidth="1"/>
    <col min="9224" max="9224" width="13.28515625" style="31" customWidth="1"/>
    <col min="9225" max="9225" width="15.28515625" style="31" customWidth="1"/>
    <col min="9226" max="9226" width="9.7109375" style="31" customWidth="1"/>
    <col min="9227" max="9227" width="4.7109375" style="31" customWidth="1"/>
    <col min="9228" max="9230" width="8.85546875" style="31"/>
    <col min="9231" max="9231" width="13.85546875" style="31" customWidth="1"/>
    <col min="9232" max="9235" width="8.85546875" style="31"/>
    <col min="9236" max="9236" width="11.7109375" style="31" customWidth="1"/>
    <col min="9237" max="9237" width="0.85546875" style="31" customWidth="1"/>
    <col min="9238" max="9472" width="8.85546875" style="31"/>
    <col min="9473" max="9473" width="0.85546875" style="31" customWidth="1"/>
    <col min="9474" max="9474" width="4.7109375" style="31" customWidth="1"/>
    <col min="9475" max="9475" width="19.140625" style="31" customWidth="1"/>
    <col min="9476" max="9476" width="14.85546875" style="31" customWidth="1"/>
    <col min="9477" max="9477" width="13.7109375" style="31" customWidth="1"/>
    <col min="9478" max="9478" width="11.42578125" style="31" customWidth="1"/>
    <col min="9479" max="9479" width="4.42578125" style="31" customWidth="1"/>
    <col min="9480" max="9480" width="13.28515625" style="31" customWidth="1"/>
    <col min="9481" max="9481" width="15.28515625" style="31" customWidth="1"/>
    <col min="9482" max="9482" width="9.7109375" style="31" customWidth="1"/>
    <col min="9483" max="9483" width="4.7109375" style="31" customWidth="1"/>
    <col min="9484" max="9486" width="8.85546875" style="31"/>
    <col min="9487" max="9487" width="13.85546875" style="31" customWidth="1"/>
    <col min="9488" max="9491" width="8.85546875" style="31"/>
    <col min="9492" max="9492" width="11.7109375" style="31" customWidth="1"/>
    <col min="9493" max="9493" width="0.85546875" style="31" customWidth="1"/>
    <col min="9494" max="9728" width="8.85546875" style="31"/>
    <col min="9729" max="9729" width="0.85546875" style="31" customWidth="1"/>
    <col min="9730" max="9730" width="4.7109375" style="31" customWidth="1"/>
    <col min="9731" max="9731" width="19.140625" style="31" customWidth="1"/>
    <col min="9732" max="9732" width="14.85546875" style="31" customWidth="1"/>
    <col min="9733" max="9733" width="13.7109375" style="31" customWidth="1"/>
    <col min="9734" max="9734" width="11.42578125" style="31" customWidth="1"/>
    <col min="9735" max="9735" width="4.42578125" style="31" customWidth="1"/>
    <col min="9736" max="9736" width="13.28515625" style="31" customWidth="1"/>
    <col min="9737" max="9737" width="15.28515625" style="31" customWidth="1"/>
    <col min="9738" max="9738" width="9.7109375" style="31" customWidth="1"/>
    <col min="9739" max="9739" width="4.7109375" style="31" customWidth="1"/>
    <col min="9740" max="9742" width="8.85546875" style="31"/>
    <col min="9743" max="9743" width="13.85546875" style="31" customWidth="1"/>
    <col min="9744" max="9747" width="8.85546875" style="31"/>
    <col min="9748" max="9748" width="11.7109375" style="31" customWidth="1"/>
    <col min="9749" max="9749" width="0.85546875" style="31" customWidth="1"/>
    <col min="9750" max="9984" width="8.85546875" style="31"/>
    <col min="9985" max="9985" width="0.85546875" style="31" customWidth="1"/>
    <col min="9986" max="9986" width="4.7109375" style="31" customWidth="1"/>
    <col min="9987" max="9987" width="19.140625" style="31" customWidth="1"/>
    <col min="9988" max="9988" width="14.85546875" style="31" customWidth="1"/>
    <col min="9989" max="9989" width="13.7109375" style="31" customWidth="1"/>
    <col min="9990" max="9990" width="11.42578125" style="31" customWidth="1"/>
    <col min="9991" max="9991" width="4.42578125" style="31" customWidth="1"/>
    <col min="9992" max="9992" width="13.28515625" style="31" customWidth="1"/>
    <col min="9993" max="9993" width="15.28515625" style="31" customWidth="1"/>
    <col min="9994" max="9994" width="9.7109375" style="31" customWidth="1"/>
    <col min="9995" max="9995" width="4.7109375" style="31" customWidth="1"/>
    <col min="9996" max="9998" width="8.85546875" style="31"/>
    <col min="9999" max="9999" width="13.85546875" style="31" customWidth="1"/>
    <col min="10000" max="10003" width="8.85546875" style="31"/>
    <col min="10004" max="10004" width="11.7109375" style="31" customWidth="1"/>
    <col min="10005" max="10005" width="0.85546875" style="31" customWidth="1"/>
    <col min="10006" max="10240" width="8.85546875" style="31"/>
    <col min="10241" max="10241" width="0.85546875" style="31" customWidth="1"/>
    <col min="10242" max="10242" width="4.7109375" style="31" customWidth="1"/>
    <col min="10243" max="10243" width="19.140625" style="31" customWidth="1"/>
    <col min="10244" max="10244" width="14.85546875" style="31" customWidth="1"/>
    <col min="10245" max="10245" width="13.7109375" style="31" customWidth="1"/>
    <col min="10246" max="10246" width="11.42578125" style="31" customWidth="1"/>
    <col min="10247" max="10247" width="4.42578125" style="31" customWidth="1"/>
    <col min="10248" max="10248" width="13.28515625" style="31" customWidth="1"/>
    <col min="10249" max="10249" width="15.28515625" style="31" customWidth="1"/>
    <col min="10250" max="10250" width="9.7109375" style="31" customWidth="1"/>
    <col min="10251" max="10251" width="4.7109375" style="31" customWidth="1"/>
    <col min="10252" max="10254" width="8.85546875" style="31"/>
    <col min="10255" max="10255" width="13.85546875" style="31" customWidth="1"/>
    <col min="10256" max="10259" width="8.85546875" style="31"/>
    <col min="10260" max="10260" width="11.7109375" style="31" customWidth="1"/>
    <col min="10261" max="10261" width="0.85546875" style="31" customWidth="1"/>
    <col min="10262" max="10496" width="8.85546875" style="31"/>
    <col min="10497" max="10497" width="0.85546875" style="31" customWidth="1"/>
    <col min="10498" max="10498" width="4.7109375" style="31" customWidth="1"/>
    <col min="10499" max="10499" width="19.140625" style="31" customWidth="1"/>
    <col min="10500" max="10500" width="14.85546875" style="31" customWidth="1"/>
    <col min="10501" max="10501" width="13.7109375" style="31" customWidth="1"/>
    <col min="10502" max="10502" width="11.42578125" style="31" customWidth="1"/>
    <col min="10503" max="10503" width="4.42578125" style="31" customWidth="1"/>
    <col min="10504" max="10504" width="13.28515625" style="31" customWidth="1"/>
    <col min="10505" max="10505" width="15.28515625" style="31" customWidth="1"/>
    <col min="10506" max="10506" width="9.7109375" style="31" customWidth="1"/>
    <col min="10507" max="10507" width="4.7109375" style="31" customWidth="1"/>
    <col min="10508" max="10510" width="8.85546875" style="31"/>
    <col min="10511" max="10511" width="13.85546875" style="31" customWidth="1"/>
    <col min="10512" max="10515" width="8.85546875" style="31"/>
    <col min="10516" max="10516" width="11.7109375" style="31" customWidth="1"/>
    <col min="10517" max="10517" width="0.85546875" style="31" customWidth="1"/>
    <col min="10518" max="10752" width="8.85546875" style="31"/>
    <col min="10753" max="10753" width="0.85546875" style="31" customWidth="1"/>
    <col min="10754" max="10754" width="4.7109375" style="31" customWidth="1"/>
    <col min="10755" max="10755" width="19.140625" style="31" customWidth="1"/>
    <col min="10756" max="10756" width="14.85546875" style="31" customWidth="1"/>
    <col min="10757" max="10757" width="13.7109375" style="31" customWidth="1"/>
    <col min="10758" max="10758" width="11.42578125" style="31" customWidth="1"/>
    <col min="10759" max="10759" width="4.42578125" style="31" customWidth="1"/>
    <col min="10760" max="10760" width="13.28515625" style="31" customWidth="1"/>
    <col min="10761" max="10761" width="15.28515625" style="31" customWidth="1"/>
    <col min="10762" max="10762" width="9.7109375" style="31" customWidth="1"/>
    <col min="10763" max="10763" width="4.7109375" style="31" customWidth="1"/>
    <col min="10764" max="10766" width="8.85546875" style="31"/>
    <col min="10767" max="10767" width="13.85546875" style="31" customWidth="1"/>
    <col min="10768" max="10771" width="8.85546875" style="31"/>
    <col min="10772" max="10772" width="11.7109375" style="31" customWidth="1"/>
    <col min="10773" max="10773" width="0.85546875" style="31" customWidth="1"/>
    <col min="10774" max="11008" width="8.85546875" style="31"/>
    <col min="11009" max="11009" width="0.85546875" style="31" customWidth="1"/>
    <col min="11010" max="11010" width="4.7109375" style="31" customWidth="1"/>
    <col min="11011" max="11011" width="19.140625" style="31" customWidth="1"/>
    <col min="11012" max="11012" width="14.85546875" style="31" customWidth="1"/>
    <col min="11013" max="11013" width="13.7109375" style="31" customWidth="1"/>
    <col min="11014" max="11014" width="11.42578125" style="31" customWidth="1"/>
    <col min="11015" max="11015" width="4.42578125" style="31" customWidth="1"/>
    <col min="11016" max="11016" width="13.28515625" style="31" customWidth="1"/>
    <col min="11017" max="11017" width="15.28515625" style="31" customWidth="1"/>
    <col min="11018" max="11018" width="9.7109375" style="31" customWidth="1"/>
    <col min="11019" max="11019" width="4.7109375" style="31" customWidth="1"/>
    <col min="11020" max="11022" width="8.85546875" style="31"/>
    <col min="11023" max="11023" width="13.85546875" style="31" customWidth="1"/>
    <col min="11024" max="11027" width="8.85546875" style="31"/>
    <col min="11028" max="11028" width="11.7109375" style="31" customWidth="1"/>
    <col min="11029" max="11029" width="0.85546875" style="31" customWidth="1"/>
    <col min="11030" max="11264" width="8.85546875" style="31"/>
    <col min="11265" max="11265" width="0.85546875" style="31" customWidth="1"/>
    <col min="11266" max="11266" width="4.7109375" style="31" customWidth="1"/>
    <col min="11267" max="11267" width="19.140625" style="31" customWidth="1"/>
    <col min="11268" max="11268" width="14.85546875" style="31" customWidth="1"/>
    <col min="11269" max="11269" width="13.7109375" style="31" customWidth="1"/>
    <col min="11270" max="11270" width="11.42578125" style="31" customWidth="1"/>
    <col min="11271" max="11271" width="4.42578125" style="31" customWidth="1"/>
    <col min="11272" max="11272" width="13.28515625" style="31" customWidth="1"/>
    <col min="11273" max="11273" width="15.28515625" style="31" customWidth="1"/>
    <col min="11274" max="11274" width="9.7109375" style="31" customWidth="1"/>
    <col min="11275" max="11275" width="4.7109375" style="31" customWidth="1"/>
    <col min="11276" max="11278" width="8.85546875" style="31"/>
    <col min="11279" max="11279" width="13.85546875" style="31" customWidth="1"/>
    <col min="11280" max="11283" width="8.85546875" style="31"/>
    <col min="11284" max="11284" width="11.7109375" style="31" customWidth="1"/>
    <col min="11285" max="11285" width="0.85546875" style="31" customWidth="1"/>
    <col min="11286" max="11520" width="8.85546875" style="31"/>
    <col min="11521" max="11521" width="0.85546875" style="31" customWidth="1"/>
    <col min="11522" max="11522" width="4.7109375" style="31" customWidth="1"/>
    <col min="11523" max="11523" width="19.140625" style="31" customWidth="1"/>
    <col min="11524" max="11524" width="14.85546875" style="31" customWidth="1"/>
    <col min="11525" max="11525" width="13.7109375" style="31" customWidth="1"/>
    <col min="11526" max="11526" width="11.42578125" style="31" customWidth="1"/>
    <col min="11527" max="11527" width="4.42578125" style="31" customWidth="1"/>
    <col min="11528" max="11528" width="13.28515625" style="31" customWidth="1"/>
    <col min="11529" max="11529" width="15.28515625" style="31" customWidth="1"/>
    <col min="11530" max="11530" width="9.7109375" style="31" customWidth="1"/>
    <col min="11531" max="11531" width="4.7109375" style="31" customWidth="1"/>
    <col min="11532" max="11534" width="8.85546875" style="31"/>
    <col min="11535" max="11535" width="13.85546875" style="31" customWidth="1"/>
    <col min="11536" max="11539" width="8.85546875" style="31"/>
    <col min="11540" max="11540" width="11.7109375" style="31" customWidth="1"/>
    <col min="11541" max="11541" width="0.85546875" style="31" customWidth="1"/>
    <col min="11542" max="11776" width="8.85546875" style="31"/>
    <col min="11777" max="11777" width="0.85546875" style="31" customWidth="1"/>
    <col min="11778" max="11778" width="4.7109375" style="31" customWidth="1"/>
    <col min="11779" max="11779" width="19.140625" style="31" customWidth="1"/>
    <col min="11780" max="11780" width="14.85546875" style="31" customWidth="1"/>
    <col min="11781" max="11781" width="13.7109375" style="31" customWidth="1"/>
    <col min="11782" max="11782" width="11.42578125" style="31" customWidth="1"/>
    <col min="11783" max="11783" width="4.42578125" style="31" customWidth="1"/>
    <col min="11784" max="11784" width="13.28515625" style="31" customWidth="1"/>
    <col min="11785" max="11785" width="15.28515625" style="31" customWidth="1"/>
    <col min="11786" max="11786" width="9.7109375" style="31" customWidth="1"/>
    <col min="11787" max="11787" width="4.7109375" style="31" customWidth="1"/>
    <col min="11788" max="11790" width="8.85546875" style="31"/>
    <col min="11791" max="11791" width="13.85546875" style="31" customWidth="1"/>
    <col min="11792" max="11795" width="8.85546875" style="31"/>
    <col min="11796" max="11796" width="11.7109375" style="31" customWidth="1"/>
    <col min="11797" max="11797" width="0.85546875" style="31" customWidth="1"/>
    <col min="11798" max="12032" width="8.85546875" style="31"/>
    <col min="12033" max="12033" width="0.85546875" style="31" customWidth="1"/>
    <col min="12034" max="12034" width="4.7109375" style="31" customWidth="1"/>
    <col min="12035" max="12035" width="19.140625" style="31" customWidth="1"/>
    <col min="12036" max="12036" width="14.85546875" style="31" customWidth="1"/>
    <col min="12037" max="12037" width="13.7109375" style="31" customWidth="1"/>
    <col min="12038" max="12038" width="11.42578125" style="31" customWidth="1"/>
    <col min="12039" max="12039" width="4.42578125" style="31" customWidth="1"/>
    <col min="12040" max="12040" width="13.28515625" style="31" customWidth="1"/>
    <col min="12041" max="12041" width="15.28515625" style="31" customWidth="1"/>
    <col min="12042" max="12042" width="9.7109375" style="31" customWidth="1"/>
    <col min="12043" max="12043" width="4.7109375" style="31" customWidth="1"/>
    <col min="12044" max="12046" width="8.85546875" style="31"/>
    <col min="12047" max="12047" width="13.85546875" style="31" customWidth="1"/>
    <col min="12048" max="12051" width="8.85546875" style="31"/>
    <col min="12052" max="12052" width="11.7109375" style="31" customWidth="1"/>
    <col min="12053" max="12053" width="0.85546875" style="31" customWidth="1"/>
    <col min="12054" max="12288" width="8.85546875" style="31"/>
    <col min="12289" max="12289" width="0.85546875" style="31" customWidth="1"/>
    <col min="12290" max="12290" width="4.7109375" style="31" customWidth="1"/>
    <col min="12291" max="12291" width="19.140625" style="31" customWidth="1"/>
    <col min="12292" max="12292" width="14.85546875" style="31" customWidth="1"/>
    <col min="12293" max="12293" width="13.7109375" style="31" customWidth="1"/>
    <col min="12294" max="12294" width="11.42578125" style="31" customWidth="1"/>
    <col min="12295" max="12295" width="4.42578125" style="31" customWidth="1"/>
    <col min="12296" max="12296" width="13.28515625" style="31" customWidth="1"/>
    <col min="12297" max="12297" width="15.28515625" style="31" customWidth="1"/>
    <col min="12298" max="12298" width="9.7109375" style="31" customWidth="1"/>
    <col min="12299" max="12299" width="4.7109375" style="31" customWidth="1"/>
    <col min="12300" max="12302" width="8.85546875" style="31"/>
    <col min="12303" max="12303" width="13.85546875" style="31" customWidth="1"/>
    <col min="12304" max="12307" width="8.85546875" style="31"/>
    <col min="12308" max="12308" width="11.7109375" style="31" customWidth="1"/>
    <col min="12309" max="12309" width="0.85546875" style="31" customWidth="1"/>
    <col min="12310" max="12544" width="8.85546875" style="31"/>
    <col min="12545" max="12545" width="0.85546875" style="31" customWidth="1"/>
    <col min="12546" max="12546" width="4.7109375" style="31" customWidth="1"/>
    <col min="12547" max="12547" width="19.140625" style="31" customWidth="1"/>
    <col min="12548" max="12548" width="14.85546875" style="31" customWidth="1"/>
    <col min="12549" max="12549" width="13.7109375" style="31" customWidth="1"/>
    <col min="12550" max="12550" width="11.42578125" style="31" customWidth="1"/>
    <col min="12551" max="12551" width="4.42578125" style="31" customWidth="1"/>
    <col min="12552" max="12552" width="13.28515625" style="31" customWidth="1"/>
    <col min="12553" max="12553" width="15.28515625" style="31" customWidth="1"/>
    <col min="12554" max="12554" width="9.7109375" style="31" customWidth="1"/>
    <col min="12555" max="12555" width="4.7109375" style="31" customWidth="1"/>
    <col min="12556" max="12558" width="8.85546875" style="31"/>
    <col min="12559" max="12559" width="13.85546875" style="31" customWidth="1"/>
    <col min="12560" max="12563" width="8.85546875" style="31"/>
    <col min="12564" max="12564" width="11.7109375" style="31" customWidth="1"/>
    <col min="12565" max="12565" width="0.85546875" style="31" customWidth="1"/>
    <col min="12566" max="12800" width="8.85546875" style="31"/>
    <col min="12801" max="12801" width="0.85546875" style="31" customWidth="1"/>
    <col min="12802" max="12802" width="4.7109375" style="31" customWidth="1"/>
    <col min="12803" max="12803" width="19.140625" style="31" customWidth="1"/>
    <col min="12804" max="12804" width="14.85546875" style="31" customWidth="1"/>
    <col min="12805" max="12805" width="13.7109375" style="31" customWidth="1"/>
    <col min="12806" max="12806" width="11.42578125" style="31" customWidth="1"/>
    <col min="12807" max="12807" width="4.42578125" style="31" customWidth="1"/>
    <col min="12808" max="12808" width="13.28515625" style="31" customWidth="1"/>
    <col min="12809" max="12809" width="15.28515625" style="31" customWidth="1"/>
    <col min="12810" max="12810" width="9.7109375" style="31" customWidth="1"/>
    <col min="12811" max="12811" width="4.7109375" style="31" customWidth="1"/>
    <col min="12812" max="12814" width="8.85546875" style="31"/>
    <col min="12815" max="12815" width="13.85546875" style="31" customWidth="1"/>
    <col min="12816" max="12819" width="8.85546875" style="31"/>
    <col min="12820" max="12820" width="11.7109375" style="31" customWidth="1"/>
    <col min="12821" max="12821" width="0.85546875" style="31" customWidth="1"/>
    <col min="12822" max="13056" width="8.85546875" style="31"/>
    <col min="13057" max="13057" width="0.85546875" style="31" customWidth="1"/>
    <col min="13058" max="13058" width="4.7109375" style="31" customWidth="1"/>
    <col min="13059" max="13059" width="19.140625" style="31" customWidth="1"/>
    <col min="13060" max="13060" width="14.85546875" style="31" customWidth="1"/>
    <col min="13061" max="13061" width="13.7109375" style="31" customWidth="1"/>
    <col min="13062" max="13062" width="11.42578125" style="31" customWidth="1"/>
    <col min="13063" max="13063" width="4.42578125" style="31" customWidth="1"/>
    <col min="13064" max="13064" width="13.28515625" style="31" customWidth="1"/>
    <col min="13065" max="13065" width="15.28515625" style="31" customWidth="1"/>
    <col min="13066" max="13066" width="9.7109375" style="31" customWidth="1"/>
    <col min="13067" max="13067" width="4.7109375" style="31" customWidth="1"/>
    <col min="13068" max="13070" width="8.85546875" style="31"/>
    <col min="13071" max="13071" width="13.85546875" style="31" customWidth="1"/>
    <col min="13072" max="13075" width="8.85546875" style="31"/>
    <col min="13076" max="13076" width="11.7109375" style="31" customWidth="1"/>
    <col min="13077" max="13077" width="0.85546875" style="31" customWidth="1"/>
    <col min="13078" max="13312" width="8.85546875" style="31"/>
    <col min="13313" max="13313" width="0.85546875" style="31" customWidth="1"/>
    <col min="13314" max="13314" width="4.7109375" style="31" customWidth="1"/>
    <col min="13315" max="13315" width="19.140625" style="31" customWidth="1"/>
    <col min="13316" max="13316" width="14.85546875" style="31" customWidth="1"/>
    <col min="13317" max="13317" width="13.7109375" style="31" customWidth="1"/>
    <col min="13318" max="13318" width="11.42578125" style="31" customWidth="1"/>
    <col min="13319" max="13319" width="4.42578125" style="31" customWidth="1"/>
    <col min="13320" max="13320" width="13.28515625" style="31" customWidth="1"/>
    <col min="13321" max="13321" width="15.28515625" style="31" customWidth="1"/>
    <col min="13322" max="13322" width="9.7109375" style="31" customWidth="1"/>
    <col min="13323" max="13323" width="4.7109375" style="31" customWidth="1"/>
    <col min="13324" max="13326" width="8.85546875" style="31"/>
    <col min="13327" max="13327" width="13.85546875" style="31" customWidth="1"/>
    <col min="13328" max="13331" width="8.85546875" style="31"/>
    <col min="13332" max="13332" width="11.7109375" style="31" customWidth="1"/>
    <col min="13333" max="13333" width="0.85546875" style="31" customWidth="1"/>
    <col min="13334" max="13568" width="8.85546875" style="31"/>
    <col min="13569" max="13569" width="0.85546875" style="31" customWidth="1"/>
    <col min="13570" max="13570" width="4.7109375" style="31" customWidth="1"/>
    <col min="13571" max="13571" width="19.140625" style="31" customWidth="1"/>
    <col min="13572" max="13572" width="14.85546875" style="31" customWidth="1"/>
    <col min="13573" max="13573" width="13.7109375" style="31" customWidth="1"/>
    <col min="13574" max="13574" width="11.42578125" style="31" customWidth="1"/>
    <col min="13575" max="13575" width="4.42578125" style="31" customWidth="1"/>
    <col min="13576" max="13576" width="13.28515625" style="31" customWidth="1"/>
    <col min="13577" max="13577" width="15.28515625" style="31" customWidth="1"/>
    <col min="13578" max="13578" width="9.7109375" style="31" customWidth="1"/>
    <col min="13579" max="13579" width="4.7109375" style="31" customWidth="1"/>
    <col min="13580" max="13582" width="8.85546875" style="31"/>
    <col min="13583" max="13583" width="13.85546875" style="31" customWidth="1"/>
    <col min="13584" max="13587" width="8.85546875" style="31"/>
    <col min="13588" max="13588" width="11.7109375" style="31" customWidth="1"/>
    <col min="13589" max="13589" width="0.85546875" style="31" customWidth="1"/>
    <col min="13590" max="13824" width="8.85546875" style="31"/>
    <col min="13825" max="13825" width="0.85546875" style="31" customWidth="1"/>
    <col min="13826" max="13826" width="4.7109375" style="31" customWidth="1"/>
    <col min="13827" max="13827" width="19.140625" style="31" customWidth="1"/>
    <col min="13828" max="13828" width="14.85546875" style="31" customWidth="1"/>
    <col min="13829" max="13829" width="13.7109375" style="31" customWidth="1"/>
    <col min="13830" max="13830" width="11.42578125" style="31" customWidth="1"/>
    <col min="13831" max="13831" width="4.42578125" style="31" customWidth="1"/>
    <col min="13832" max="13832" width="13.28515625" style="31" customWidth="1"/>
    <col min="13833" max="13833" width="15.28515625" style="31" customWidth="1"/>
    <col min="13834" max="13834" width="9.7109375" style="31" customWidth="1"/>
    <col min="13835" max="13835" width="4.7109375" style="31" customWidth="1"/>
    <col min="13836" max="13838" width="8.85546875" style="31"/>
    <col min="13839" max="13839" width="13.85546875" style="31" customWidth="1"/>
    <col min="13840" max="13843" width="8.85546875" style="31"/>
    <col min="13844" max="13844" width="11.7109375" style="31" customWidth="1"/>
    <col min="13845" max="13845" width="0.85546875" style="31" customWidth="1"/>
    <col min="13846" max="14080" width="8.85546875" style="31"/>
    <col min="14081" max="14081" width="0.85546875" style="31" customWidth="1"/>
    <col min="14082" max="14082" width="4.7109375" style="31" customWidth="1"/>
    <col min="14083" max="14083" width="19.140625" style="31" customWidth="1"/>
    <col min="14084" max="14084" width="14.85546875" style="31" customWidth="1"/>
    <col min="14085" max="14085" width="13.7109375" style="31" customWidth="1"/>
    <col min="14086" max="14086" width="11.42578125" style="31" customWidth="1"/>
    <col min="14087" max="14087" width="4.42578125" style="31" customWidth="1"/>
    <col min="14088" max="14088" width="13.28515625" style="31" customWidth="1"/>
    <col min="14089" max="14089" width="15.28515625" style="31" customWidth="1"/>
    <col min="14090" max="14090" width="9.7109375" style="31" customWidth="1"/>
    <col min="14091" max="14091" width="4.7109375" style="31" customWidth="1"/>
    <col min="14092" max="14094" width="8.85546875" style="31"/>
    <col min="14095" max="14095" width="13.85546875" style="31" customWidth="1"/>
    <col min="14096" max="14099" width="8.85546875" style="31"/>
    <col min="14100" max="14100" width="11.7109375" style="31" customWidth="1"/>
    <col min="14101" max="14101" width="0.85546875" style="31" customWidth="1"/>
    <col min="14102" max="14336" width="8.85546875" style="31"/>
    <col min="14337" max="14337" width="0.85546875" style="31" customWidth="1"/>
    <col min="14338" max="14338" width="4.7109375" style="31" customWidth="1"/>
    <col min="14339" max="14339" width="19.140625" style="31" customWidth="1"/>
    <col min="14340" max="14340" width="14.85546875" style="31" customWidth="1"/>
    <col min="14341" max="14341" width="13.7109375" style="31" customWidth="1"/>
    <col min="14342" max="14342" width="11.42578125" style="31" customWidth="1"/>
    <col min="14343" max="14343" width="4.42578125" style="31" customWidth="1"/>
    <col min="14344" max="14344" width="13.28515625" style="31" customWidth="1"/>
    <col min="14345" max="14345" width="15.28515625" style="31" customWidth="1"/>
    <col min="14346" max="14346" width="9.7109375" style="31" customWidth="1"/>
    <col min="14347" max="14347" width="4.7109375" style="31" customWidth="1"/>
    <col min="14348" max="14350" width="8.85546875" style="31"/>
    <col min="14351" max="14351" width="13.85546875" style="31" customWidth="1"/>
    <col min="14352" max="14355" width="8.85546875" style="31"/>
    <col min="14356" max="14356" width="11.7109375" style="31" customWidth="1"/>
    <col min="14357" max="14357" width="0.85546875" style="31" customWidth="1"/>
    <col min="14358" max="14592" width="8.85546875" style="31"/>
    <col min="14593" max="14593" width="0.85546875" style="31" customWidth="1"/>
    <col min="14594" max="14594" width="4.7109375" style="31" customWidth="1"/>
    <col min="14595" max="14595" width="19.140625" style="31" customWidth="1"/>
    <col min="14596" max="14596" width="14.85546875" style="31" customWidth="1"/>
    <col min="14597" max="14597" width="13.7109375" style="31" customWidth="1"/>
    <col min="14598" max="14598" width="11.42578125" style="31" customWidth="1"/>
    <col min="14599" max="14599" width="4.42578125" style="31" customWidth="1"/>
    <col min="14600" max="14600" width="13.28515625" style="31" customWidth="1"/>
    <col min="14601" max="14601" width="15.28515625" style="31" customWidth="1"/>
    <col min="14602" max="14602" width="9.7109375" style="31" customWidth="1"/>
    <col min="14603" max="14603" width="4.7109375" style="31" customWidth="1"/>
    <col min="14604" max="14606" width="8.85546875" style="31"/>
    <col min="14607" max="14607" width="13.85546875" style="31" customWidth="1"/>
    <col min="14608" max="14611" width="8.85546875" style="31"/>
    <col min="14612" max="14612" width="11.7109375" style="31" customWidth="1"/>
    <col min="14613" max="14613" width="0.85546875" style="31" customWidth="1"/>
    <col min="14614" max="14848" width="8.85546875" style="31"/>
    <col min="14849" max="14849" width="0.85546875" style="31" customWidth="1"/>
    <col min="14850" max="14850" width="4.7109375" style="31" customWidth="1"/>
    <col min="14851" max="14851" width="19.140625" style="31" customWidth="1"/>
    <col min="14852" max="14852" width="14.85546875" style="31" customWidth="1"/>
    <col min="14853" max="14853" width="13.7109375" style="31" customWidth="1"/>
    <col min="14854" max="14854" width="11.42578125" style="31" customWidth="1"/>
    <col min="14855" max="14855" width="4.42578125" style="31" customWidth="1"/>
    <col min="14856" max="14856" width="13.28515625" style="31" customWidth="1"/>
    <col min="14857" max="14857" width="15.28515625" style="31" customWidth="1"/>
    <col min="14858" max="14858" width="9.7109375" style="31" customWidth="1"/>
    <col min="14859" max="14859" width="4.7109375" style="31" customWidth="1"/>
    <col min="14860" max="14862" width="8.85546875" style="31"/>
    <col min="14863" max="14863" width="13.85546875" style="31" customWidth="1"/>
    <col min="14864" max="14867" width="8.85546875" style="31"/>
    <col min="14868" max="14868" width="11.7109375" style="31" customWidth="1"/>
    <col min="14869" max="14869" width="0.85546875" style="31" customWidth="1"/>
    <col min="14870" max="15104" width="8.85546875" style="31"/>
    <col min="15105" max="15105" width="0.85546875" style="31" customWidth="1"/>
    <col min="15106" max="15106" width="4.7109375" style="31" customWidth="1"/>
    <col min="15107" max="15107" width="19.140625" style="31" customWidth="1"/>
    <col min="15108" max="15108" width="14.85546875" style="31" customWidth="1"/>
    <col min="15109" max="15109" width="13.7109375" style="31" customWidth="1"/>
    <col min="15110" max="15110" width="11.42578125" style="31" customWidth="1"/>
    <col min="15111" max="15111" width="4.42578125" style="31" customWidth="1"/>
    <col min="15112" max="15112" width="13.28515625" style="31" customWidth="1"/>
    <col min="15113" max="15113" width="15.28515625" style="31" customWidth="1"/>
    <col min="15114" max="15114" width="9.7109375" style="31" customWidth="1"/>
    <col min="15115" max="15115" width="4.7109375" style="31" customWidth="1"/>
    <col min="15116" max="15118" width="8.85546875" style="31"/>
    <col min="15119" max="15119" width="13.85546875" style="31" customWidth="1"/>
    <col min="15120" max="15123" width="8.85546875" style="31"/>
    <col min="15124" max="15124" width="11.7109375" style="31" customWidth="1"/>
    <col min="15125" max="15125" width="0.85546875" style="31" customWidth="1"/>
    <col min="15126" max="15360" width="8.85546875" style="31"/>
    <col min="15361" max="15361" width="0.85546875" style="31" customWidth="1"/>
    <col min="15362" max="15362" width="4.7109375" style="31" customWidth="1"/>
    <col min="15363" max="15363" width="19.140625" style="31" customWidth="1"/>
    <col min="15364" max="15364" width="14.85546875" style="31" customWidth="1"/>
    <col min="15365" max="15365" width="13.7109375" style="31" customWidth="1"/>
    <col min="15366" max="15366" width="11.42578125" style="31" customWidth="1"/>
    <col min="15367" max="15367" width="4.42578125" style="31" customWidth="1"/>
    <col min="15368" max="15368" width="13.28515625" style="31" customWidth="1"/>
    <col min="15369" max="15369" width="15.28515625" style="31" customWidth="1"/>
    <col min="15370" max="15370" width="9.7109375" style="31" customWidth="1"/>
    <col min="15371" max="15371" width="4.7109375" style="31" customWidth="1"/>
    <col min="15372" max="15374" width="8.85546875" style="31"/>
    <col min="15375" max="15375" width="13.85546875" style="31" customWidth="1"/>
    <col min="15376" max="15379" width="8.85546875" style="31"/>
    <col min="15380" max="15380" width="11.7109375" style="31" customWidth="1"/>
    <col min="15381" max="15381" width="0.85546875" style="31" customWidth="1"/>
    <col min="15382" max="15616" width="8.85546875" style="31"/>
    <col min="15617" max="15617" width="0.85546875" style="31" customWidth="1"/>
    <col min="15618" max="15618" width="4.7109375" style="31" customWidth="1"/>
    <col min="15619" max="15619" width="19.140625" style="31" customWidth="1"/>
    <col min="15620" max="15620" width="14.85546875" style="31" customWidth="1"/>
    <col min="15621" max="15621" width="13.7109375" style="31" customWidth="1"/>
    <col min="15622" max="15622" width="11.42578125" style="31" customWidth="1"/>
    <col min="15623" max="15623" width="4.42578125" style="31" customWidth="1"/>
    <col min="15624" max="15624" width="13.28515625" style="31" customWidth="1"/>
    <col min="15625" max="15625" width="15.28515625" style="31" customWidth="1"/>
    <col min="15626" max="15626" width="9.7109375" style="31" customWidth="1"/>
    <col min="15627" max="15627" width="4.7109375" style="31" customWidth="1"/>
    <col min="15628" max="15630" width="8.85546875" style="31"/>
    <col min="15631" max="15631" width="13.85546875" style="31" customWidth="1"/>
    <col min="15632" max="15635" width="8.85546875" style="31"/>
    <col min="15636" max="15636" width="11.7109375" style="31" customWidth="1"/>
    <col min="15637" max="15637" width="0.85546875" style="31" customWidth="1"/>
    <col min="15638" max="15872" width="8.85546875" style="31"/>
    <col min="15873" max="15873" width="0.85546875" style="31" customWidth="1"/>
    <col min="15874" max="15874" width="4.7109375" style="31" customWidth="1"/>
    <col min="15875" max="15875" width="19.140625" style="31" customWidth="1"/>
    <col min="15876" max="15876" width="14.85546875" style="31" customWidth="1"/>
    <col min="15877" max="15877" width="13.7109375" style="31" customWidth="1"/>
    <col min="15878" max="15878" width="11.42578125" style="31" customWidth="1"/>
    <col min="15879" max="15879" width="4.42578125" style="31" customWidth="1"/>
    <col min="15880" max="15880" width="13.28515625" style="31" customWidth="1"/>
    <col min="15881" max="15881" width="15.28515625" style="31" customWidth="1"/>
    <col min="15882" max="15882" width="9.7109375" style="31" customWidth="1"/>
    <col min="15883" max="15883" width="4.7109375" style="31" customWidth="1"/>
    <col min="15884" max="15886" width="8.85546875" style="31"/>
    <col min="15887" max="15887" width="13.85546875" style="31" customWidth="1"/>
    <col min="15888" max="15891" width="8.85546875" style="31"/>
    <col min="15892" max="15892" width="11.7109375" style="31" customWidth="1"/>
    <col min="15893" max="15893" width="0.85546875" style="31" customWidth="1"/>
    <col min="15894" max="16128" width="8.85546875" style="31"/>
    <col min="16129" max="16129" width="0.85546875" style="31" customWidth="1"/>
    <col min="16130" max="16130" width="4.7109375" style="31" customWidth="1"/>
    <col min="16131" max="16131" width="19.140625" style="31" customWidth="1"/>
    <col min="16132" max="16132" width="14.85546875" style="31" customWidth="1"/>
    <col min="16133" max="16133" width="13.7109375" style="31" customWidth="1"/>
    <col min="16134" max="16134" width="11.42578125" style="31" customWidth="1"/>
    <col min="16135" max="16135" width="4.42578125" style="31" customWidth="1"/>
    <col min="16136" max="16136" width="13.28515625" style="31" customWidth="1"/>
    <col min="16137" max="16137" width="15.28515625" style="31" customWidth="1"/>
    <col min="16138" max="16138" width="9.7109375" style="31" customWidth="1"/>
    <col min="16139" max="16139" width="4.7109375" style="31" customWidth="1"/>
    <col min="16140" max="16142" width="8.85546875" style="31"/>
    <col min="16143" max="16143" width="13.85546875" style="31" customWidth="1"/>
    <col min="16144" max="16147" width="8.85546875" style="31"/>
    <col min="16148" max="16148" width="11.7109375" style="31" customWidth="1"/>
    <col min="16149" max="16149" width="0.85546875" style="31" customWidth="1"/>
    <col min="16150" max="16384" width="8.85546875" style="31"/>
  </cols>
  <sheetData>
    <row r="1" spans="2:20" ht="16.5" thickBot="1"/>
    <row r="2" spans="2:20" ht="30" customHeight="1" thickBot="1">
      <c r="B2" s="300" t="s">
        <v>41</v>
      </c>
      <c r="C2" s="303" t="s">
        <v>23</v>
      </c>
      <c r="D2" s="304"/>
      <c r="E2" s="304"/>
      <c r="F2" s="304"/>
      <c r="G2" s="304"/>
      <c r="H2" s="305"/>
      <c r="I2" s="15" t="s">
        <v>25</v>
      </c>
      <c r="K2" s="308" t="s">
        <v>42</v>
      </c>
      <c r="L2" s="309"/>
      <c r="M2" s="309"/>
      <c r="N2" s="309"/>
      <c r="O2" s="309"/>
      <c r="P2" s="309"/>
      <c r="Q2" s="309"/>
      <c r="R2" s="309"/>
      <c r="S2" s="309"/>
      <c r="T2" s="310"/>
    </row>
    <row r="3" spans="2:20" ht="30" customHeight="1" thickBot="1">
      <c r="B3" s="301"/>
      <c r="C3" s="311" t="s">
        <v>43</v>
      </c>
      <c r="D3" s="312"/>
      <c r="E3" s="16"/>
      <c r="F3" s="16">
        <f>PENGUKURAN!R32</f>
        <v>97.75</v>
      </c>
      <c r="G3" s="17" t="s">
        <v>44</v>
      </c>
      <c r="H3" s="18">
        <v>0.6</v>
      </c>
      <c r="I3" s="19">
        <f>F3*H3</f>
        <v>58.65</v>
      </c>
      <c r="K3" s="313" t="s">
        <v>45</v>
      </c>
      <c r="L3" s="314"/>
      <c r="M3" s="314"/>
      <c r="N3" s="314"/>
      <c r="O3" s="314"/>
      <c r="P3" s="314"/>
      <c r="Q3" s="314"/>
      <c r="R3" s="314"/>
      <c r="S3" s="314"/>
      <c r="T3" s="315"/>
    </row>
    <row r="4" spans="2:20" ht="30" customHeight="1" thickBot="1">
      <c r="B4" s="301"/>
      <c r="C4" s="316" t="s">
        <v>46</v>
      </c>
      <c r="D4" s="294" t="s">
        <v>47</v>
      </c>
      <c r="E4" s="295"/>
      <c r="F4" s="20">
        <v>78</v>
      </c>
      <c r="G4" s="296" t="str">
        <f>IF(F4&lt;=50,"(Buruk)",IF(F4&lt;=60,"(Sedang)",IF(F4&lt;=75,"(Cukup)",IF(F4&lt;=90.99,"(Baik)","(Sangat Baik)"))))</f>
        <v>(Baik)</v>
      </c>
      <c r="H4" s="297"/>
      <c r="I4" s="39"/>
      <c r="K4" s="42"/>
      <c r="L4" s="32"/>
      <c r="M4" s="32"/>
      <c r="N4" s="32"/>
      <c r="O4" s="32"/>
      <c r="P4" s="32"/>
      <c r="Q4" s="32"/>
      <c r="R4" s="32"/>
      <c r="S4" s="32"/>
      <c r="T4" s="46"/>
    </row>
    <row r="5" spans="2:20" ht="30" customHeight="1" thickBot="1">
      <c r="B5" s="301"/>
      <c r="C5" s="317"/>
      <c r="D5" s="294" t="s">
        <v>48</v>
      </c>
      <c r="E5" s="295"/>
      <c r="F5" s="20">
        <v>78</v>
      </c>
      <c r="G5" s="296" t="str">
        <f>IF(F5&lt;=50,"(Buruk)",IF(F5&lt;=60,"(Sedang)",IF(F5&lt;=75,"(Cukup)",IF(F5&lt;=90.99,"(Baik)","(Sangat Baik)"))))</f>
        <v>(Baik)</v>
      </c>
      <c r="H5" s="297"/>
      <c r="I5" s="39"/>
      <c r="K5" s="42"/>
      <c r="L5" s="32"/>
      <c r="M5" s="32"/>
      <c r="N5" s="32"/>
      <c r="O5" s="32"/>
      <c r="P5" s="32"/>
      <c r="Q5" s="32"/>
      <c r="R5" s="32"/>
      <c r="S5" s="32"/>
      <c r="T5" s="46"/>
    </row>
    <row r="6" spans="2:20" ht="30" customHeight="1" thickBot="1">
      <c r="B6" s="301"/>
      <c r="C6" s="317"/>
      <c r="D6" s="294" t="s">
        <v>49</v>
      </c>
      <c r="E6" s="295"/>
      <c r="F6" s="20">
        <v>78</v>
      </c>
      <c r="G6" s="296" t="str">
        <f>IF(F6&lt;=50,"(Buruk)",IF(F6&lt;=60,"(Sedang)",IF(F6&lt;=75,"(Cukup)",IF(F6&lt;=90.99,"(Baik)","(Sangat Baik)"))))</f>
        <v>(Baik)</v>
      </c>
      <c r="H6" s="297"/>
      <c r="I6" s="39"/>
      <c r="K6" s="42"/>
      <c r="L6" s="32"/>
      <c r="M6" s="32"/>
      <c r="N6" s="32"/>
      <c r="O6" s="32"/>
      <c r="P6" s="32"/>
      <c r="Q6" s="32"/>
      <c r="R6" s="32"/>
      <c r="S6" s="32"/>
      <c r="T6" s="46"/>
    </row>
    <row r="7" spans="2:20" ht="30" customHeight="1" thickBot="1">
      <c r="B7" s="301"/>
      <c r="C7" s="317"/>
      <c r="D7" s="294" t="s">
        <v>50</v>
      </c>
      <c r="E7" s="295"/>
      <c r="F7" s="20">
        <v>78</v>
      </c>
      <c r="G7" s="296" t="str">
        <f>IF(F7&lt;=50,"(Buruk)",IF(F7&lt;=60,"(Sedang)",IF(F7&lt;=75,"(Cukup)",IF(F7&lt;=90.99,"(Baik)","(Sangat Baik)"))))</f>
        <v>(Baik)</v>
      </c>
      <c r="H7" s="297"/>
      <c r="I7" s="39"/>
      <c r="K7" s="42"/>
      <c r="L7" s="32"/>
      <c r="M7" s="32"/>
      <c r="N7" s="32"/>
      <c r="O7" s="32"/>
      <c r="P7" s="32"/>
      <c r="Q7" s="32"/>
      <c r="R7" s="32"/>
      <c r="S7" s="32"/>
      <c r="T7" s="46"/>
    </row>
    <row r="8" spans="2:20" ht="30" customHeight="1" thickBot="1">
      <c r="B8" s="301"/>
      <c r="C8" s="317"/>
      <c r="D8" s="294" t="s">
        <v>51</v>
      </c>
      <c r="E8" s="295"/>
      <c r="F8" s="20">
        <v>78</v>
      </c>
      <c r="G8" s="296" t="str">
        <f>IF(F8&lt;=50,"(Buruk)",IF(F8&lt;=60,"(Sedang)",IF(F8&lt;=75,"(Cukup)",IF(F8&lt;=90.99,"(Baik)","(Sangat Baik)"))))</f>
        <v>(Baik)</v>
      </c>
      <c r="H8" s="297"/>
      <c r="I8" s="39"/>
      <c r="K8" s="42"/>
      <c r="L8" s="32"/>
      <c r="M8" s="32"/>
      <c r="N8" s="32"/>
      <c r="O8" s="32"/>
      <c r="P8" s="32"/>
      <c r="Q8" s="32"/>
      <c r="R8" s="32"/>
      <c r="S8" s="32"/>
      <c r="T8" s="46"/>
    </row>
    <row r="9" spans="2:20" ht="30" customHeight="1" thickBot="1">
      <c r="B9" s="301"/>
      <c r="C9" s="317"/>
      <c r="D9" s="294" t="s">
        <v>52</v>
      </c>
      <c r="E9" s="295"/>
      <c r="F9" s="20">
        <v>78.5</v>
      </c>
      <c r="G9" s="296" t="str">
        <f>IF(F9="-","",IF(F9&lt;=50,"(Buruk)",IF(F9&lt;=60,"(Sedang)",IF(F9&lt;=75,"(Cukup)",IF(F9&lt;=90.99,"(Baik)","(Sangat Baik)")))))</f>
        <v>(Baik)</v>
      </c>
      <c r="H9" s="297"/>
      <c r="I9" s="39"/>
      <c r="K9" s="42"/>
      <c r="L9" s="32"/>
      <c r="M9" s="32"/>
      <c r="N9" s="32"/>
      <c r="O9" s="32"/>
      <c r="P9" s="32"/>
      <c r="Q9" s="32"/>
      <c r="R9" s="32"/>
      <c r="S9" s="32"/>
      <c r="T9" s="46"/>
    </row>
    <row r="10" spans="2:20" ht="30" customHeight="1" thickBot="1">
      <c r="B10" s="301"/>
      <c r="C10" s="317"/>
      <c r="D10" s="294" t="s">
        <v>53</v>
      </c>
      <c r="E10" s="295"/>
      <c r="F10" s="20">
        <f>SUM(F4:F9)</f>
        <v>468.5</v>
      </c>
      <c r="G10" s="298"/>
      <c r="H10" s="299"/>
      <c r="I10" s="39"/>
      <c r="K10" s="319" t="s">
        <v>54</v>
      </c>
      <c r="L10" s="320"/>
      <c r="M10" s="320"/>
      <c r="N10" s="320"/>
      <c r="O10" s="320"/>
      <c r="P10" s="320"/>
      <c r="Q10" s="320"/>
      <c r="R10" s="320"/>
      <c r="S10" s="320"/>
      <c r="T10" s="321"/>
    </row>
    <row r="11" spans="2:20" ht="30" customHeight="1" thickBot="1">
      <c r="B11" s="301"/>
      <c r="C11" s="317"/>
      <c r="D11" s="294" t="s">
        <v>55</v>
      </c>
      <c r="E11" s="295"/>
      <c r="F11" s="21">
        <f>IF(F9="-",IF(F9="-",F10/5,F10/6),F10/6)</f>
        <v>78.083333333333329</v>
      </c>
      <c r="G11" s="296" t="str">
        <f>IF(F11&lt;=50,"(Buruk)",IF(F11&lt;=60,"(Sedang)",IF(F11&lt;=75,"(Cukup)",IF(F11&lt;=90.99,"(Baik)","(Sangat Baik)"))))</f>
        <v>(Baik)</v>
      </c>
      <c r="H11" s="297"/>
      <c r="I11" s="39"/>
      <c r="K11" s="322" t="s">
        <v>56</v>
      </c>
      <c r="L11" s="323"/>
      <c r="M11" s="323"/>
      <c r="N11" s="323"/>
      <c r="O11" s="323"/>
      <c r="P11" s="323"/>
      <c r="Q11" s="323"/>
      <c r="R11" s="323"/>
      <c r="S11" s="323"/>
      <c r="T11" s="324"/>
    </row>
    <row r="12" spans="2:20" ht="30" customHeight="1" thickBot="1">
      <c r="B12" s="302"/>
      <c r="C12" s="318"/>
      <c r="D12" s="306" t="s">
        <v>57</v>
      </c>
      <c r="E12" s="307"/>
      <c r="F12" s="22">
        <f>F11</f>
        <v>78.083333333333329</v>
      </c>
      <c r="G12" s="23" t="s">
        <v>44</v>
      </c>
      <c r="H12" s="24">
        <v>0.4</v>
      </c>
      <c r="I12" s="19">
        <f>F12*H12</f>
        <v>31.233333333333334</v>
      </c>
      <c r="K12" s="275" t="s">
        <v>58</v>
      </c>
      <c r="L12" s="276"/>
      <c r="M12" s="276"/>
      <c r="N12" s="276"/>
      <c r="O12" s="276"/>
      <c r="P12" s="276"/>
      <c r="Q12" s="276"/>
      <c r="R12" s="276"/>
      <c r="S12" s="276"/>
      <c r="T12" s="277"/>
    </row>
    <row r="13" spans="2:20" ht="30" customHeight="1" thickBot="1">
      <c r="B13" s="278"/>
      <c r="C13" s="279"/>
      <c r="D13" s="279"/>
      <c r="E13" s="279"/>
      <c r="F13" s="279"/>
      <c r="G13" s="279"/>
      <c r="H13" s="280"/>
      <c r="I13" s="25">
        <f>I12+I3</f>
        <v>89.883333333333326</v>
      </c>
      <c r="K13" s="42"/>
      <c r="L13" s="32"/>
      <c r="M13" s="32"/>
      <c r="N13" s="32"/>
      <c r="O13" s="32"/>
      <c r="P13" s="32"/>
      <c r="Q13" s="32"/>
      <c r="R13" s="32"/>
      <c r="S13" s="32"/>
      <c r="T13" s="46"/>
    </row>
    <row r="14" spans="2:20" ht="30" customHeight="1" thickBot="1">
      <c r="B14" s="281" t="s">
        <v>26</v>
      </c>
      <c r="C14" s="282"/>
      <c r="D14" s="282"/>
      <c r="E14" s="282"/>
      <c r="F14" s="282"/>
      <c r="G14" s="282"/>
      <c r="H14" s="282"/>
      <c r="I14" s="26" t="str">
        <f>IF(I13&lt;=50,"(Buruk)",IF(I13&lt;=60,"(Sedang)",IF(I13&lt;=75,"(Cukup)",IF(I13&lt;=90.99,"(Baik)","(Sangat Baik)"))))</f>
        <v>(Baik)</v>
      </c>
      <c r="J14" s="27"/>
      <c r="K14" s="42"/>
      <c r="L14" s="32"/>
      <c r="M14" s="32"/>
      <c r="N14" s="32"/>
      <c r="O14" s="32"/>
      <c r="P14" s="32"/>
      <c r="Q14" s="32"/>
      <c r="R14" s="32"/>
      <c r="S14" s="32"/>
      <c r="T14" s="46"/>
    </row>
    <row r="15" spans="2:20" ht="30" customHeight="1">
      <c r="B15" s="283" t="s">
        <v>82</v>
      </c>
      <c r="C15" s="284"/>
      <c r="D15" s="284"/>
      <c r="E15" s="284"/>
      <c r="F15" s="284"/>
      <c r="G15" s="284"/>
      <c r="H15" s="284"/>
      <c r="I15" s="285"/>
      <c r="K15" s="42"/>
      <c r="L15" s="32"/>
      <c r="M15" s="32"/>
      <c r="N15" s="32"/>
      <c r="O15" s="32"/>
      <c r="P15" s="32"/>
      <c r="Q15" s="32"/>
      <c r="R15" s="32"/>
      <c r="S15" s="32"/>
      <c r="T15" s="46"/>
    </row>
    <row r="16" spans="2:20" ht="30" customHeight="1">
      <c r="B16" s="267" t="s">
        <v>83</v>
      </c>
      <c r="C16" s="268"/>
      <c r="D16" s="268"/>
      <c r="E16" s="268"/>
      <c r="F16" s="268"/>
      <c r="G16" s="268"/>
      <c r="H16" s="268"/>
      <c r="I16" s="269"/>
      <c r="K16" s="42"/>
      <c r="L16" s="32"/>
      <c r="M16" s="32"/>
      <c r="N16" s="32"/>
      <c r="O16" s="32"/>
      <c r="P16" s="32"/>
      <c r="Q16" s="32"/>
      <c r="R16" s="32"/>
      <c r="S16" s="32"/>
      <c r="T16" s="46"/>
    </row>
    <row r="17" spans="2:20" ht="30" customHeight="1">
      <c r="B17" s="267"/>
      <c r="C17" s="268"/>
      <c r="D17" s="268"/>
      <c r="E17" s="268"/>
      <c r="F17" s="268"/>
      <c r="G17" s="268"/>
      <c r="H17" s="268"/>
      <c r="I17" s="269"/>
      <c r="K17" s="47"/>
      <c r="L17" s="32"/>
      <c r="M17" s="32"/>
      <c r="N17" s="32"/>
      <c r="O17" s="32"/>
      <c r="P17" s="32"/>
      <c r="Q17" s="32"/>
      <c r="R17" s="32"/>
      <c r="S17" s="32"/>
      <c r="T17" s="46"/>
    </row>
    <row r="18" spans="2:20" ht="30" customHeight="1">
      <c r="B18" s="267"/>
      <c r="C18" s="268"/>
      <c r="D18" s="268"/>
      <c r="E18" s="268"/>
      <c r="F18" s="268"/>
      <c r="G18" s="268"/>
      <c r="H18" s="268"/>
      <c r="I18" s="269"/>
      <c r="K18" s="43"/>
      <c r="L18" s="32"/>
      <c r="M18" s="32"/>
      <c r="N18" s="32"/>
      <c r="O18" s="32"/>
      <c r="P18" s="32"/>
      <c r="Q18" s="32"/>
      <c r="R18" s="32"/>
      <c r="S18" s="32"/>
      <c r="T18" s="46"/>
    </row>
    <row r="19" spans="2:20" ht="30" customHeight="1">
      <c r="B19" s="267"/>
      <c r="C19" s="268"/>
      <c r="D19" s="268"/>
      <c r="E19" s="268"/>
      <c r="F19" s="268"/>
      <c r="G19" s="268"/>
      <c r="H19" s="268"/>
      <c r="I19" s="269"/>
      <c r="K19" s="47"/>
      <c r="L19" s="32"/>
      <c r="M19" s="32"/>
      <c r="N19" s="32"/>
      <c r="O19" s="32"/>
      <c r="P19" s="32"/>
      <c r="Q19" s="32"/>
      <c r="R19" s="32"/>
      <c r="S19" s="32"/>
      <c r="T19" s="46"/>
    </row>
    <row r="20" spans="2:20" ht="30" customHeight="1">
      <c r="B20" s="267"/>
      <c r="C20" s="268"/>
      <c r="D20" s="268"/>
      <c r="E20" s="268"/>
      <c r="F20" s="268"/>
      <c r="G20" s="268"/>
      <c r="H20" s="268"/>
      <c r="I20" s="269"/>
      <c r="K20" s="47"/>
      <c r="L20" s="32"/>
      <c r="M20" s="32"/>
      <c r="N20" s="32"/>
      <c r="O20" s="32"/>
      <c r="P20" s="32"/>
      <c r="Q20" s="32"/>
      <c r="R20" s="32"/>
      <c r="S20" s="32"/>
      <c r="T20" s="46"/>
    </row>
    <row r="21" spans="2:20" ht="30" customHeight="1">
      <c r="B21" s="267"/>
      <c r="C21" s="268"/>
      <c r="D21" s="268"/>
      <c r="E21" s="268"/>
      <c r="F21" s="268"/>
      <c r="G21" s="268"/>
      <c r="H21" s="268"/>
      <c r="I21" s="269"/>
      <c r="K21" s="44"/>
      <c r="L21" s="32"/>
      <c r="M21" s="32"/>
      <c r="N21" s="32"/>
      <c r="O21" s="32"/>
      <c r="P21" s="32"/>
      <c r="Q21" s="32"/>
      <c r="R21" s="32"/>
      <c r="S21" s="32"/>
      <c r="T21" s="46"/>
    </row>
    <row r="22" spans="2:20" ht="30" customHeight="1">
      <c r="B22" s="267"/>
      <c r="C22" s="268"/>
      <c r="D22" s="268"/>
      <c r="E22" s="268"/>
      <c r="F22" s="268"/>
      <c r="G22" s="268"/>
      <c r="H22" s="268"/>
      <c r="I22" s="269"/>
      <c r="K22" s="44"/>
      <c r="L22" s="32"/>
      <c r="M22" s="32"/>
      <c r="N22" s="32"/>
      <c r="O22" s="32"/>
      <c r="P22" s="32"/>
      <c r="Q22" s="32"/>
      <c r="R22" s="32"/>
      <c r="S22" s="32"/>
      <c r="T22" s="46"/>
    </row>
    <row r="23" spans="2:20" ht="30" customHeight="1">
      <c r="B23" s="286" t="s">
        <v>54</v>
      </c>
      <c r="C23" s="287"/>
      <c r="D23" s="287"/>
      <c r="E23" s="287"/>
      <c r="F23" s="287"/>
      <c r="G23" s="287"/>
      <c r="H23" s="287"/>
      <c r="I23" s="288"/>
      <c r="J23" s="48"/>
      <c r="K23" s="289" t="s">
        <v>54</v>
      </c>
      <c r="L23" s="287"/>
      <c r="M23" s="287"/>
      <c r="N23" s="287"/>
      <c r="O23" s="287"/>
      <c r="P23" s="287"/>
      <c r="Q23" s="287"/>
      <c r="R23" s="287"/>
      <c r="S23" s="287"/>
      <c r="T23" s="290"/>
    </row>
    <row r="24" spans="2:20" ht="30" customHeight="1" thickBot="1">
      <c r="B24" s="291"/>
      <c r="C24" s="292"/>
      <c r="D24" s="292"/>
      <c r="E24" s="292"/>
      <c r="F24" s="292"/>
      <c r="G24" s="292"/>
      <c r="H24" s="292"/>
      <c r="I24" s="293"/>
      <c r="K24" s="45"/>
      <c r="L24" s="49"/>
      <c r="M24" s="49"/>
      <c r="N24" s="49"/>
      <c r="O24" s="49"/>
      <c r="P24" s="49"/>
      <c r="Q24" s="49"/>
      <c r="R24" s="49"/>
      <c r="S24" s="49"/>
      <c r="T24" s="50"/>
    </row>
    <row r="25" spans="2:20">
      <c r="K25" s="34"/>
      <c r="L25" s="32"/>
    </row>
    <row r="26" spans="2:20" ht="16.5" thickBot="1">
      <c r="K26" s="34"/>
      <c r="L26" s="32"/>
    </row>
    <row r="27" spans="2:20">
      <c r="B27" s="51"/>
      <c r="C27" s="52"/>
      <c r="D27" s="52"/>
      <c r="E27" s="52"/>
      <c r="F27" s="52"/>
      <c r="G27" s="52"/>
      <c r="H27" s="52"/>
      <c r="I27" s="53"/>
      <c r="K27" s="34"/>
      <c r="L27" s="32"/>
    </row>
    <row r="28" spans="2:20">
      <c r="B28" s="28" t="s">
        <v>24</v>
      </c>
      <c r="C28" s="29" t="s">
        <v>30</v>
      </c>
      <c r="D28" s="32"/>
      <c r="E28" s="32"/>
      <c r="F28" s="32"/>
      <c r="G28" s="32"/>
      <c r="H28" s="32"/>
      <c r="I28" s="46"/>
      <c r="K28" s="34"/>
      <c r="L28" s="32"/>
    </row>
    <row r="29" spans="2:20">
      <c r="B29" s="47"/>
      <c r="C29" s="32"/>
      <c r="D29" s="32"/>
      <c r="E29" s="32"/>
      <c r="F29" s="32"/>
      <c r="G29" s="32"/>
      <c r="H29" s="32"/>
      <c r="I29" s="46"/>
      <c r="K29" s="34"/>
      <c r="L29" s="32"/>
    </row>
    <row r="30" spans="2:20">
      <c r="B30" s="47"/>
      <c r="C30" s="32"/>
      <c r="D30" s="32"/>
      <c r="E30" s="32"/>
      <c r="F30" s="32"/>
      <c r="G30" s="32"/>
      <c r="H30" s="32"/>
      <c r="I30" s="46"/>
      <c r="K30" s="34"/>
      <c r="L30" s="32"/>
    </row>
    <row r="31" spans="2:20">
      <c r="B31" s="47"/>
      <c r="C31" s="32"/>
      <c r="D31" s="32"/>
      <c r="E31" s="32"/>
      <c r="F31" s="32"/>
      <c r="G31" s="32"/>
      <c r="H31" s="32"/>
      <c r="I31" s="46"/>
      <c r="K31" s="34"/>
      <c r="L31" s="32"/>
    </row>
    <row r="32" spans="2:20">
      <c r="B32" s="47"/>
      <c r="C32" s="32"/>
      <c r="D32" s="32"/>
      <c r="E32" s="32"/>
      <c r="F32" s="32"/>
      <c r="G32" s="32"/>
      <c r="H32" s="32"/>
      <c r="I32" s="46"/>
      <c r="K32" s="274" t="s">
        <v>39</v>
      </c>
      <c r="L32" s="274"/>
      <c r="M32" s="274"/>
      <c r="N32" s="274"/>
      <c r="O32" s="274"/>
      <c r="P32" s="274"/>
      <c r="Q32" s="274"/>
      <c r="R32" s="274"/>
      <c r="S32" s="274"/>
      <c r="T32" s="274"/>
    </row>
    <row r="33" spans="2:20">
      <c r="B33" s="47"/>
      <c r="C33" s="32"/>
      <c r="D33" s="32"/>
      <c r="E33" s="32"/>
      <c r="F33" s="32"/>
      <c r="G33" s="32"/>
      <c r="H33" s="32"/>
      <c r="I33" s="46"/>
      <c r="K33" s="274" t="s">
        <v>84</v>
      </c>
      <c r="L33" s="274"/>
      <c r="M33" s="274"/>
      <c r="N33" s="274"/>
      <c r="O33" s="274"/>
      <c r="P33" s="274"/>
      <c r="Q33" s="274"/>
      <c r="R33" s="274"/>
      <c r="S33" s="274"/>
      <c r="T33" s="274"/>
    </row>
    <row r="34" spans="2:20">
      <c r="B34" s="47"/>
      <c r="C34" s="32"/>
      <c r="D34" s="32"/>
      <c r="E34" s="32"/>
      <c r="F34" s="32"/>
      <c r="G34" s="32"/>
      <c r="H34" s="32"/>
      <c r="I34" s="46"/>
      <c r="K34" s="32"/>
      <c r="L34" s="32"/>
    </row>
    <row r="35" spans="2:20">
      <c r="B35" s="47"/>
      <c r="C35" s="32"/>
      <c r="D35" s="32"/>
      <c r="E35" s="32"/>
      <c r="F35" s="32"/>
      <c r="G35" s="32"/>
      <c r="H35" s="32"/>
      <c r="I35" s="46"/>
      <c r="K35" s="30" t="s">
        <v>59</v>
      </c>
      <c r="L35" s="32"/>
      <c r="Q35" s="31" t="s">
        <v>29</v>
      </c>
    </row>
    <row r="36" spans="2:20" ht="16.5" thickBot="1">
      <c r="B36" s="47"/>
      <c r="C36" s="32"/>
      <c r="D36" s="32"/>
      <c r="E36" s="32"/>
      <c r="F36" s="32"/>
      <c r="G36" s="32"/>
      <c r="H36" s="32"/>
      <c r="I36" s="46"/>
      <c r="K36" s="32" t="s">
        <v>181</v>
      </c>
      <c r="Q36" s="31" t="s">
        <v>60</v>
      </c>
      <c r="R36" s="31" t="s">
        <v>196</v>
      </c>
    </row>
    <row r="37" spans="2:20" ht="30" customHeight="1">
      <c r="B37" s="47"/>
      <c r="C37" s="32"/>
      <c r="D37" s="32"/>
      <c r="E37" s="32"/>
      <c r="F37" s="32"/>
      <c r="G37" s="32"/>
      <c r="H37" s="32"/>
      <c r="I37" s="46"/>
      <c r="K37" s="258" t="s">
        <v>61</v>
      </c>
      <c r="L37" s="261" t="s">
        <v>31</v>
      </c>
      <c r="M37" s="262"/>
      <c r="N37" s="262"/>
      <c r="O37" s="262"/>
      <c r="P37" s="262"/>
      <c r="Q37" s="262"/>
      <c r="R37" s="262"/>
      <c r="S37" s="262"/>
      <c r="T37" s="263"/>
    </row>
    <row r="38" spans="2:20" ht="30" customHeight="1" thickBot="1">
      <c r="B38" s="54"/>
      <c r="C38" s="49"/>
      <c r="D38" s="49"/>
      <c r="E38" s="49"/>
      <c r="F38" s="49"/>
      <c r="G38" s="49"/>
      <c r="H38" s="49"/>
      <c r="I38" s="50"/>
      <c r="K38" s="259"/>
      <c r="L38" s="246" t="s">
        <v>65</v>
      </c>
      <c r="M38" s="247"/>
      <c r="N38" s="247"/>
      <c r="O38" s="248"/>
      <c r="P38" s="271" t="str">
        <f>SKP!G5</f>
        <v>Afiful Ikhwan, M.Pd.I</v>
      </c>
      <c r="Q38" s="272"/>
      <c r="R38" s="272"/>
      <c r="S38" s="272"/>
      <c r="T38" s="273"/>
    </row>
    <row r="39" spans="2:20" ht="30" customHeight="1">
      <c r="B39" s="51"/>
      <c r="C39" s="52"/>
      <c r="D39" s="52"/>
      <c r="E39" s="33" t="s">
        <v>77</v>
      </c>
      <c r="G39" s="52"/>
      <c r="H39" s="52"/>
      <c r="I39" s="53"/>
      <c r="K39" s="259"/>
      <c r="L39" s="246" t="s">
        <v>85</v>
      </c>
      <c r="M39" s="247"/>
      <c r="N39" s="247"/>
      <c r="O39" s="248"/>
      <c r="P39" s="255" t="str">
        <f>SKP!G6</f>
        <v>19880222 2011 037 1</v>
      </c>
      <c r="Q39" s="256"/>
      <c r="R39" s="256"/>
      <c r="S39" s="256"/>
      <c r="T39" s="257"/>
    </row>
    <row r="40" spans="2:20" ht="30" customHeight="1">
      <c r="B40" s="47"/>
      <c r="C40" s="32"/>
      <c r="D40" s="32"/>
      <c r="E40" s="237" t="s">
        <v>27</v>
      </c>
      <c r="F40" s="237"/>
      <c r="G40" s="237"/>
      <c r="H40" s="237"/>
      <c r="I40" s="238"/>
      <c r="K40" s="259"/>
      <c r="L40" s="246" t="s">
        <v>67</v>
      </c>
      <c r="M40" s="247"/>
      <c r="N40" s="247"/>
      <c r="O40" s="248"/>
      <c r="P40" s="255" t="str">
        <f>SKP!G7</f>
        <v>Penata Muda Tk.I - III/b</v>
      </c>
      <c r="Q40" s="256"/>
      <c r="R40" s="256"/>
      <c r="S40" s="256"/>
      <c r="T40" s="257"/>
    </row>
    <row r="41" spans="2:20" ht="30" customHeight="1">
      <c r="B41" s="47"/>
      <c r="C41" s="32"/>
      <c r="D41" s="32"/>
      <c r="E41" s="32"/>
      <c r="F41" s="32"/>
      <c r="G41" s="32"/>
      <c r="H41" s="32"/>
      <c r="I41" s="46"/>
      <c r="K41" s="259"/>
      <c r="L41" s="246" t="s">
        <v>68</v>
      </c>
      <c r="M41" s="247"/>
      <c r="N41" s="247"/>
      <c r="O41" s="248"/>
      <c r="P41" s="255" t="str">
        <f>SKP!G8</f>
        <v>Asisten Ahli / Kaprodi PAI</v>
      </c>
      <c r="Q41" s="256"/>
      <c r="R41" s="256"/>
      <c r="S41" s="256"/>
      <c r="T41" s="257"/>
    </row>
    <row r="42" spans="2:20" ht="30" customHeight="1" thickBot="1">
      <c r="B42" s="47"/>
      <c r="C42" s="32"/>
      <c r="D42" s="32"/>
      <c r="E42" s="244" t="str">
        <f>SKP!C5</f>
        <v>Moh. Riza Zainuddin, M.Pd.I</v>
      </c>
      <c r="F42" s="244"/>
      <c r="G42" s="244"/>
      <c r="H42" s="244"/>
      <c r="I42" s="245"/>
      <c r="K42" s="260"/>
      <c r="L42" s="239" t="s">
        <v>69</v>
      </c>
      <c r="M42" s="240"/>
      <c r="N42" s="240"/>
      <c r="O42" s="241"/>
      <c r="P42" s="255" t="str">
        <f>SKP!G9</f>
        <v>STAIM Tulungagung</v>
      </c>
      <c r="Q42" s="256"/>
      <c r="R42" s="256"/>
      <c r="S42" s="256"/>
      <c r="T42" s="257"/>
    </row>
    <row r="43" spans="2:20" ht="30" customHeight="1">
      <c r="B43" s="47"/>
      <c r="C43" s="32"/>
      <c r="D43" s="32"/>
      <c r="E43" s="251" t="str">
        <f>SKP!C6</f>
        <v>19770105 2007 097 1</v>
      </c>
      <c r="F43" s="251"/>
      <c r="G43" s="251"/>
      <c r="H43" s="251"/>
      <c r="I43" s="252"/>
      <c r="K43" s="258" t="s">
        <v>62</v>
      </c>
      <c r="L43" s="261" t="s">
        <v>27</v>
      </c>
      <c r="M43" s="262"/>
      <c r="N43" s="262"/>
      <c r="O43" s="262"/>
      <c r="P43" s="262"/>
      <c r="Q43" s="262"/>
      <c r="R43" s="262"/>
      <c r="S43" s="262"/>
      <c r="T43" s="263"/>
    </row>
    <row r="44" spans="2:20" ht="30" customHeight="1">
      <c r="B44" s="28" t="s">
        <v>63</v>
      </c>
      <c r="C44" s="40" t="s">
        <v>76</v>
      </c>
      <c r="D44" s="32"/>
      <c r="E44" s="34"/>
      <c r="F44" s="34"/>
      <c r="G44" s="34"/>
      <c r="H44" s="34"/>
      <c r="I44" s="35"/>
      <c r="K44" s="259"/>
      <c r="L44" s="246" t="s">
        <v>65</v>
      </c>
      <c r="M44" s="247"/>
      <c r="N44" s="247"/>
      <c r="O44" s="248"/>
      <c r="P44" s="271" t="str">
        <f>SKP!C5</f>
        <v>Moh. Riza Zainuddin, M.Pd.I</v>
      </c>
      <c r="Q44" s="272"/>
      <c r="R44" s="272"/>
      <c r="S44" s="272"/>
      <c r="T44" s="273"/>
    </row>
    <row r="45" spans="2:20" ht="30" customHeight="1">
      <c r="B45" s="28"/>
      <c r="C45" s="237" t="s">
        <v>169</v>
      </c>
      <c r="D45" s="237"/>
      <c r="E45" s="237"/>
      <c r="F45" s="32"/>
      <c r="G45" s="32"/>
      <c r="H45" s="32"/>
      <c r="I45" s="46"/>
      <c r="K45" s="259"/>
      <c r="L45" s="246" t="s">
        <v>85</v>
      </c>
      <c r="M45" s="247"/>
      <c r="N45" s="247"/>
      <c r="O45" s="248"/>
      <c r="P45" s="255" t="str">
        <f>SKP!C6</f>
        <v>19770105 2007 097 1</v>
      </c>
      <c r="Q45" s="256"/>
      <c r="R45" s="256"/>
      <c r="S45" s="256"/>
      <c r="T45" s="257"/>
    </row>
    <row r="46" spans="2:20" ht="30" customHeight="1">
      <c r="B46" s="47"/>
      <c r="C46" s="36"/>
      <c r="D46" s="32"/>
      <c r="E46" s="32"/>
      <c r="F46" s="32"/>
      <c r="G46" s="32"/>
      <c r="H46" s="32"/>
      <c r="I46" s="46"/>
      <c r="K46" s="259"/>
      <c r="L46" s="246" t="s">
        <v>67</v>
      </c>
      <c r="M46" s="247"/>
      <c r="N46" s="247"/>
      <c r="O46" s="248"/>
      <c r="P46" s="255" t="str">
        <f>SKP!C7</f>
        <v>Penata Muda Tk.I, III/b</v>
      </c>
      <c r="Q46" s="256"/>
      <c r="R46" s="256"/>
      <c r="S46" s="256"/>
      <c r="T46" s="257"/>
    </row>
    <row r="47" spans="2:20" ht="30" customHeight="1">
      <c r="B47" s="47"/>
      <c r="C47" s="270" t="str">
        <f>SKP!G5</f>
        <v>Afiful Ikhwan, M.Pd.I</v>
      </c>
      <c r="D47" s="270"/>
      <c r="E47" s="270"/>
      <c r="F47" s="32"/>
      <c r="G47" s="32"/>
      <c r="H47" s="32"/>
      <c r="I47" s="46"/>
      <c r="K47" s="259"/>
      <c r="L47" s="246" t="s">
        <v>68</v>
      </c>
      <c r="M47" s="247"/>
      <c r="N47" s="247"/>
      <c r="O47" s="248"/>
      <c r="P47" s="255" t="str">
        <f>SKP!C8</f>
        <v>Asisten Ahli / Ketua Jurusan Tarbiyah</v>
      </c>
      <c r="Q47" s="256"/>
      <c r="R47" s="256"/>
      <c r="S47" s="256"/>
      <c r="T47" s="257"/>
    </row>
    <row r="48" spans="2:20" ht="30" customHeight="1" thickBot="1">
      <c r="B48" s="47"/>
      <c r="C48" s="254" t="str">
        <f>SKP!G6</f>
        <v>19880222 2011 037 1</v>
      </c>
      <c r="D48" s="254"/>
      <c r="E48" s="254"/>
      <c r="F48" s="32"/>
      <c r="G48" s="32"/>
      <c r="H48" s="32"/>
      <c r="I48" s="46"/>
      <c r="K48" s="260"/>
      <c r="L48" s="239" t="s">
        <v>69</v>
      </c>
      <c r="M48" s="240"/>
      <c r="N48" s="240"/>
      <c r="O48" s="241"/>
      <c r="P48" s="255" t="str">
        <f>SKP!C9</f>
        <v>STAIM Tulungagung</v>
      </c>
      <c r="Q48" s="256"/>
      <c r="R48" s="256"/>
      <c r="S48" s="256"/>
      <c r="T48" s="257"/>
    </row>
    <row r="49" spans="2:20" ht="30" customHeight="1">
      <c r="B49" s="47"/>
      <c r="C49" s="37"/>
      <c r="D49" s="37"/>
      <c r="E49" s="41" t="s">
        <v>75</v>
      </c>
      <c r="G49" s="32"/>
      <c r="H49" s="32"/>
      <c r="I49" s="46"/>
      <c r="K49" s="258" t="s">
        <v>64</v>
      </c>
      <c r="L49" s="261" t="s">
        <v>28</v>
      </c>
      <c r="M49" s="262"/>
      <c r="N49" s="262"/>
      <c r="O49" s="262"/>
      <c r="P49" s="262"/>
      <c r="Q49" s="262"/>
      <c r="R49" s="262"/>
      <c r="S49" s="262"/>
      <c r="T49" s="263"/>
    </row>
    <row r="50" spans="2:20" ht="30" customHeight="1">
      <c r="B50" s="47"/>
      <c r="C50" s="38"/>
      <c r="D50" s="38"/>
      <c r="E50" s="237" t="s">
        <v>28</v>
      </c>
      <c r="F50" s="237"/>
      <c r="G50" s="237"/>
      <c r="H50" s="237"/>
      <c r="I50" s="238"/>
      <c r="K50" s="259"/>
      <c r="L50" s="246" t="s">
        <v>65</v>
      </c>
      <c r="M50" s="247"/>
      <c r="N50" s="247"/>
      <c r="O50" s="248"/>
      <c r="P50" s="265" t="s">
        <v>78</v>
      </c>
      <c r="Q50" s="265"/>
      <c r="R50" s="265"/>
      <c r="S50" s="265"/>
      <c r="T50" s="266"/>
    </row>
    <row r="51" spans="2:20" ht="30" customHeight="1">
      <c r="B51" s="47"/>
      <c r="C51" s="32"/>
      <c r="D51" s="32"/>
      <c r="E51" s="32"/>
      <c r="F51" s="32"/>
      <c r="G51" s="32"/>
      <c r="H51" s="32"/>
      <c r="I51" s="46"/>
      <c r="K51" s="259"/>
      <c r="L51" s="246" t="s">
        <v>66</v>
      </c>
      <c r="M51" s="247"/>
      <c r="N51" s="247"/>
      <c r="O51" s="248"/>
      <c r="P51" s="264" t="s">
        <v>72</v>
      </c>
      <c r="Q51" s="249"/>
      <c r="R51" s="249"/>
      <c r="S51" s="249"/>
      <c r="T51" s="250"/>
    </row>
    <row r="52" spans="2:20" ht="30" customHeight="1">
      <c r="B52" s="47"/>
      <c r="C52" s="32"/>
      <c r="D52" s="32"/>
      <c r="E52" s="244" t="str">
        <f>P50</f>
        <v>Muhammad Nuril Huda, M.Pd.</v>
      </c>
      <c r="F52" s="244"/>
      <c r="G52" s="244"/>
      <c r="H52" s="244"/>
      <c r="I52" s="245"/>
      <c r="K52" s="259"/>
      <c r="L52" s="246" t="s">
        <v>67</v>
      </c>
      <c r="M52" s="247"/>
      <c r="N52" s="247"/>
      <c r="O52" s="248"/>
      <c r="P52" s="249" t="s">
        <v>38</v>
      </c>
      <c r="Q52" s="249"/>
      <c r="R52" s="249"/>
      <c r="S52" s="249"/>
      <c r="T52" s="250"/>
    </row>
    <row r="53" spans="2:20" ht="30" customHeight="1">
      <c r="B53" s="47"/>
      <c r="C53" s="32"/>
      <c r="D53" s="32"/>
      <c r="E53" s="251" t="str">
        <f>P51</f>
        <v>19800627 200801 1 006</v>
      </c>
      <c r="F53" s="251"/>
      <c r="G53" s="251"/>
      <c r="H53" s="251"/>
      <c r="I53" s="252"/>
      <c r="K53" s="259"/>
      <c r="L53" s="246" t="s">
        <v>68</v>
      </c>
      <c r="M53" s="247"/>
      <c r="N53" s="247"/>
      <c r="O53" s="248"/>
      <c r="P53" s="253" t="s">
        <v>73</v>
      </c>
      <c r="Q53" s="247"/>
      <c r="R53" s="247"/>
      <c r="S53" s="247"/>
      <c r="T53" s="248"/>
    </row>
    <row r="54" spans="2:20" ht="30" customHeight="1" thickBot="1">
      <c r="B54" s="54"/>
      <c r="C54" s="49"/>
      <c r="D54" s="49"/>
      <c r="E54" s="49"/>
      <c r="F54" s="49"/>
      <c r="G54" s="49"/>
      <c r="H54" s="49"/>
      <c r="I54" s="50"/>
      <c r="K54" s="260"/>
      <c r="L54" s="239" t="s">
        <v>69</v>
      </c>
      <c r="M54" s="240"/>
      <c r="N54" s="240"/>
      <c r="O54" s="241"/>
      <c r="P54" s="242" t="s">
        <v>74</v>
      </c>
      <c r="Q54" s="242"/>
      <c r="R54" s="242"/>
      <c r="S54" s="242"/>
      <c r="T54" s="243"/>
    </row>
  </sheetData>
  <mergeCells count="86">
    <mergeCell ref="K2:T2"/>
    <mergeCell ref="C3:D3"/>
    <mergeCell ref="K3:T3"/>
    <mergeCell ref="C4:C12"/>
    <mergeCell ref="D4:E4"/>
    <mergeCell ref="G4:H4"/>
    <mergeCell ref="D5:E5"/>
    <mergeCell ref="G5:H5"/>
    <mergeCell ref="K10:T10"/>
    <mergeCell ref="D11:E11"/>
    <mergeCell ref="G11:H11"/>
    <mergeCell ref="K11:T11"/>
    <mergeCell ref="D6:E6"/>
    <mergeCell ref="G6:H6"/>
    <mergeCell ref="D7:E7"/>
    <mergeCell ref="G7:H7"/>
    <mergeCell ref="D8:E8"/>
    <mergeCell ref="G8:H8"/>
    <mergeCell ref="B16:I16"/>
    <mergeCell ref="D9:E9"/>
    <mergeCell ref="G9:H9"/>
    <mergeCell ref="D10:E10"/>
    <mergeCell ref="G10:H10"/>
    <mergeCell ref="B2:B12"/>
    <mergeCell ref="C2:H2"/>
    <mergeCell ref="D12:E12"/>
    <mergeCell ref="K33:T33"/>
    <mergeCell ref="P39:T39"/>
    <mergeCell ref="K12:T12"/>
    <mergeCell ref="B13:H13"/>
    <mergeCell ref="B14:H14"/>
    <mergeCell ref="B15:I15"/>
    <mergeCell ref="P38:T38"/>
    <mergeCell ref="B22:I22"/>
    <mergeCell ref="B23:I23"/>
    <mergeCell ref="K23:T23"/>
    <mergeCell ref="B24:I24"/>
    <mergeCell ref="K32:T32"/>
    <mergeCell ref="B17:I17"/>
    <mergeCell ref="B18:I18"/>
    <mergeCell ref="B19:I19"/>
    <mergeCell ref="B20:I20"/>
    <mergeCell ref="B21:I21"/>
    <mergeCell ref="C47:E47"/>
    <mergeCell ref="L47:O47"/>
    <mergeCell ref="P47:T47"/>
    <mergeCell ref="E42:I42"/>
    <mergeCell ref="L42:O42"/>
    <mergeCell ref="P42:T42"/>
    <mergeCell ref="E43:I43"/>
    <mergeCell ref="K43:K48"/>
    <mergeCell ref="L43:T43"/>
    <mergeCell ref="L44:O44"/>
    <mergeCell ref="P44:T44"/>
    <mergeCell ref="C45:E45"/>
    <mergeCell ref="K37:K42"/>
    <mergeCell ref="L37:T37"/>
    <mergeCell ref="L38:O38"/>
    <mergeCell ref="L39:O39"/>
    <mergeCell ref="L51:O51"/>
    <mergeCell ref="P51:T51"/>
    <mergeCell ref="P45:T45"/>
    <mergeCell ref="L46:O46"/>
    <mergeCell ref="P46:T46"/>
    <mergeCell ref="L45:O45"/>
    <mergeCell ref="P50:T50"/>
    <mergeCell ref="L40:O40"/>
    <mergeCell ref="P40:T40"/>
    <mergeCell ref="L41:O41"/>
    <mergeCell ref="P41:T41"/>
    <mergeCell ref="E40:I40"/>
    <mergeCell ref="L54:O54"/>
    <mergeCell ref="P54:T54"/>
    <mergeCell ref="E52:I52"/>
    <mergeCell ref="L52:O52"/>
    <mergeCell ref="P52:T52"/>
    <mergeCell ref="E53:I53"/>
    <mergeCell ref="L53:O53"/>
    <mergeCell ref="P53:T53"/>
    <mergeCell ref="C48:E48"/>
    <mergeCell ref="L48:O48"/>
    <mergeCell ref="P48:T48"/>
    <mergeCell ref="K49:K54"/>
    <mergeCell ref="L49:T49"/>
    <mergeCell ref="E50:I50"/>
    <mergeCell ref="L50:O50"/>
  </mergeCells>
  <pageMargins left="0.27559055118110237" right="0.19685039370078741" top="0.51181102362204722" bottom="0.39370078740157483" header="0.31496062992125984" footer="0.31496062992125984"/>
  <pageSetup paperSize="9" scale="71" fitToWidth="2" fitToHeight="2" orientation="landscape" horizontalDpi="4294967293" verticalDpi="0" r:id="rId1"/>
  <rowBreaks count="1" manualBreakCount="1">
    <brk id="25" max="20" man="1"/>
  </rowBreaks>
  <colBreaks count="1" manualBreakCount="1">
    <brk id="9" max="5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B2:K42"/>
  <sheetViews>
    <sheetView topLeftCell="B1" workbookViewId="0">
      <selection activeCell="C37" sqref="C37:C38"/>
    </sheetView>
  </sheetViews>
  <sheetFormatPr defaultColWidth="8.85546875" defaultRowHeight="15.75"/>
  <cols>
    <col min="1" max="1" width="5.140625" style="77" customWidth="1"/>
    <col min="2" max="2" width="40.28515625" style="77" customWidth="1"/>
    <col min="3" max="3" width="22" style="77" customWidth="1"/>
    <col min="4" max="4" width="20" style="77" customWidth="1"/>
    <col min="5" max="5" width="17.140625" style="77" customWidth="1"/>
    <col min="6" max="6" width="13.7109375" style="77" customWidth="1"/>
    <col min="7" max="8" width="13.85546875" style="77" customWidth="1"/>
    <col min="9" max="9" width="85.140625" style="77" customWidth="1"/>
    <col min="10" max="10" width="24.85546875" style="77" customWidth="1"/>
    <col min="11" max="11" width="26.140625" style="77" customWidth="1"/>
    <col min="12" max="16384" width="8.85546875" style="77"/>
  </cols>
  <sheetData>
    <row r="2" spans="2:11" ht="21" customHeight="1" thickBot="1">
      <c r="B2" s="325" t="s">
        <v>89</v>
      </c>
      <c r="C2" s="325"/>
      <c r="D2" s="325"/>
      <c r="E2" s="325"/>
      <c r="F2" s="325"/>
    </row>
    <row r="3" spans="2:11" ht="32.25" thickBot="1">
      <c r="B3" s="326" t="s">
        <v>90</v>
      </c>
      <c r="C3" s="328" t="s">
        <v>91</v>
      </c>
      <c r="D3" s="78" t="s">
        <v>92</v>
      </c>
      <c r="E3" s="78" t="s">
        <v>93</v>
      </c>
      <c r="F3" s="79" t="s">
        <v>94</v>
      </c>
      <c r="G3" s="80"/>
      <c r="I3" s="81" t="s">
        <v>95</v>
      </c>
    </row>
    <row r="4" spans="2:11" ht="16.5" customHeight="1" thickBot="1">
      <c r="B4" s="327"/>
      <c r="C4" s="329"/>
      <c r="D4" s="330" t="s">
        <v>96</v>
      </c>
      <c r="E4" s="331"/>
      <c r="F4" s="82" t="s">
        <v>97</v>
      </c>
      <c r="G4" s="83"/>
      <c r="I4" s="332" t="s">
        <v>98</v>
      </c>
    </row>
    <row r="5" spans="2:11" ht="16.5" thickBot="1">
      <c r="B5" s="334" t="s">
        <v>99</v>
      </c>
      <c r="C5" s="335"/>
      <c r="D5" s="335"/>
      <c r="E5" s="336"/>
      <c r="F5" s="84" t="s">
        <v>100</v>
      </c>
      <c r="G5" s="83"/>
      <c r="I5" s="332"/>
    </row>
    <row r="6" spans="2:11" ht="16.5" customHeight="1" thickBot="1">
      <c r="B6" s="337" t="s">
        <v>101</v>
      </c>
      <c r="C6" s="85">
        <v>100</v>
      </c>
      <c r="D6" s="86" t="s">
        <v>102</v>
      </c>
      <c r="E6" s="87" t="s">
        <v>103</v>
      </c>
      <c r="F6" s="84" t="s">
        <v>104</v>
      </c>
      <c r="G6" s="83"/>
      <c r="I6" s="332"/>
    </row>
    <row r="7" spans="2:11" ht="31.5" customHeight="1" thickBot="1">
      <c r="B7" s="338"/>
      <c r="C7" s="88">
        <v>150</v>
      </c>
      <c r="D7" s="86" t="s">
        <v>105</v>
      </c>
      <c r="E7" s="89" t="s">
        <v>106</v>
      </c>
      <c r="F7" s="84" t="s">
        <v>107</v>
      </c>
      <c r="G7" s="83"/>
      <c r="I7" s="333"/>
    </row>
    <row r="8" spans="2:11" ht="16.5" customHeight="1" thickBot="1">
      <c r="B8" s="337" t="s">
        <v>108</v>
      </c>
      <c r="C8" s="85">
        <v>200</v>
      </c>
      <c r="D8" s="86" t="s">
        <v>109</v>
      </c>
      <c r="E8" s="89" t="s">
        <v>110</v>
      </c>
      <c r="F8" s="84" t="s">
        <v>111</v>
      </c>
      <c r="G8" s="83"/>
      <c r="I8" s="333" t="s">
        <v>112</v>
      </c>
    </row>
    <row r="9" spans="2:11" ht="16.5" customHeight="1" thickBot="1">
      <c r="B9" s="338"/>
      <c r="C9" s="88">
        <v>300</v>
      </c>
      <c r="D9" s="86" t="s">
        <v>113</v>
      </c>
      <c r="E9" s="89" t="s">
        <v>114</v>
      </c>
      <c r="F9" s="84" t="s">
        <v>115</v>
      </c>
      <c r="G9" s="83"/>
      <c r="I9" s="340"/>
    </row>
    <row r="10" spans="2:11" ht="16.5" thickBot="1">
      <c r="B10" s="337" t="s">
        <v>116</v>
      </c>
      <c r="C10" s="85">
        <v>400</v>
      </c>
      <c r="D10" s="86" t="s">
        <v>117</v>
      </c>
      <c r="E10" s="89" t="s">
        <v>118</v>
      </c>
      <c r="F10" s="84" t="s">
        <v>119</v>
      </c>
      <c r="G10" s="83"/>
      <c r="I10" s="340"/>
    </row>
    <row r="11" spans="2:11" ht="16.5" customHeight="1" thickBot="1">
      <c r="B11" s="341"/>
      <c r="C11" s="90">
        <v>550</v>
      </c>
      <c r="D11" s="86" t="s">
        <v>120</v>
      </c>
      <c r="E11" s="89" t="s">
        <v>121</v>
      </c>
      <c r="F11" s="84" t="s">
        <v>122</v>
      </c>
      <c r="G11" s="83"/>
    </row>
    <row r="12" spans="2:11" ht="31.5" customHeight="1" thickBot="1">
      <c r="B12" s="338"/>
      <c r="C12" s="88">
        <v>700</v>
      </c>
      <c r="D12" s="86" t="s">
        <v>123</v>
      </c>
      <c r="E12" s="89" t="s">
        <v>124</v>
      </c>
      <c r="F12" s="84" t="s">
        <v>125</v>
      </c>
      <c r="G12" s="83"/>
      <c r="I12" s="91"/>
    </row>
    <row r="13" spans="2:11" ht="31.5" customHeight="1" thickBot="1">
      <c r="B13" s="337" t="s">
        <v>126</v>
      </c>
      <c r="C13" s="85">
        <v>850</v>
      </c>
      <c r="D13" s="86" t="s">
        <v>127</v>
      </c>
      <c r="E13" s="89" t="s">
        <v>128</v>
      </c>
      <c r="F13" s="84" t="s">
        <v>129</v>
      </c>
      <c r="G13" s="83"/>
      <c r="I13" s="92"/>
    </row>
    <row r="14" spans="2:11" ht="24" customHeight="1" thickBot="1">
      <c r="B14" s="342"/>
      <c r="C14" s="93">
        <v>1050</v>
      </c>
      <c r="D14" s="94" t="s">
        <v>130</v>
      </c>
      <c r="E14" s="95" t="s">
        <v>131</v>
      </c>
      <c r="F14" s="96" t="s">
        <v>132</v>
      </c>
      <c r="G14" s="83"/>
      <c r="I14" s="97"/>
      <c r="J14" s="97"/>
    </row>
    <row r="15" spans="2:11" ht="29.25" customHeight="1">
      <c r="B15" s="343"/>
      <c r="C15" s="343"/>
      <c r="D15" s="343"/>
      <c r="E15" s="343"/>
      <c r="F15" s="343"/>
      <c r="G15" s="83"/>
      <c r="H15" s="98"/>
      <c r="I15" s="97"/>
      <c r="J15" s="97"/>
      <c r="K15" s="98"/>
    </row>
    <row r="16" spans="2:11" ht="27" customHeight="1">
      <c r="B16" s="99" t="s">
        <v>133</v>
      </c>
      <c r="C16" s="100" t="s">
        <v>10</v>
      </c>
      <c r="I16" s="97"/>
      <c r="J16" s="97"/>
    </row>
    <row r="17" spans="2:9" hidden="1">
      <c r="B17" s="101" t="s">
        <v>134</v>
      </c>
      <c r="C17" s="344" t="s">
        <v>135</v>
      </c>
    </row>
    <row r="18" spans="2:9" ht="30.75" customHeight="1">
      <c r="B18" s="101" t="s">
        <v>136</v>
      </c>
      <c r="C18" s="344"/>
      <c r="E18" s="102"/>
      <c r="F18" s="103"/>
      <c r="I18" s="98"/>
    </row>
    <row r="19" spans="2:9" ht="30.75" customHeight="1">
      <c r="B19" s="101" t="s">
        <v>137</v>
      </c>
      <c r="C19" s="344"/>
      <c r="E19" s="102"/>
      <c r="F19" s="102"/>
      <c r="I19" s="98"/>
    </row>
    <row r="20" spans="2:9" ht="30.75" customHeight="1">
      <c r="B20" s="101" t="s">
        <v>138</v>
      </c>
      <c r="C20" s="344"/>
      <c r="E20" s="102"/>
      <c r="F20" s="102"/>
      <c r="I20" s="98"/>
    </row>
    <row r="21" spans="2:9" ht="30.75" customHeight="1">
      <c r="B21" s="101" t="s">
        <v>139</v>
      </c>
      <c r="C21" s="344"/>
      <c r="E21" s="102"/>
      <c r="F21" s="102"/>
      <c r="I21" s="98"/>
    </row>
    <row r="22" spans="2:9" ht="30.75" customHeight="1">
      <c r="B22" s="101" t="s">
        <v>140</v>
      </c>
      <c r="C22" s="101" t="s">
        <v>141</v>
      </c>
      <c r="E22" s="102"/>
      <c r="F22" s="102"/>
      <c r="I22" s="98"/>
    </row>
    <row r="23" spans="2:9" ht="30.75" customHeight="1">
      <c r="B23" s="104"/>
      <c r="C23" s="104"/>
      <c r="E23" s="102"/>
      <c r="F23" s="102"/>
      <c r="I23" s="98"/>
    </row>
    <row r="24" spans="2:9" ht="30.75" customHeight="1">
      <c r="B24" s="345" t="s">
        <v>142</v>
      </c>
      <c r="C24" s="345"/>
      <c r="E24" s="102"/>
      <c r="F24" s="102"/>
      <c r="I24" s="98"/>
    </row>
    <row r="25" spans="2:9" ht="35.25" customHeight="1">
      <c r="B25" s="346" t="s">
        <v>143</v>
      </c>
      <c r="C25" s="346"/>
      <c r="E25" s="102"/>
      <c r="F25" s="102"/>
      <c r="I25" s="98"/>
    </row>
    <row r="26" spans="2:9" ht="30.75" customHeight="1">
      <c r="B26" s="105" t="s">
        <v>144</v>
      </c>
      <c r="C26" s="105" t="s">
        <v>145</v>
      </c>
      <c r="E26" s="102"/>
      <c r="F26" s="102"/>
      <c r="I26" s="98"/>
    </row>
    <row r="27" spans="2:9" ht="30.75" customHeight="1">
      <c r="B27" s="105" t="s">
        <v>146</v>
      </c>
      <c r="C27" s="105" t="s">
        <v>147</v>
      </c>
      <c r="E27" s="102"/>
      <c r="F27" s="102"/>
      <c r="I27" s="98"/>
    </row>
    <row r="28" spans="2:9" ht="30.75" customHeight="1">
      <c r="B28" s="105" t="s">
        <v>148</v>
      </c>
      <c r="C28" s="105" t="s">
        <v>149</v>
      </c>
      <c r="E28" s="102"/>
      <c r="F28" s="102"/>
      <c r="I28" s="98"/>
    </row>
    <row r="29" spans="2:9" ht="30.75" customHeight="1">
      <c r="B29" s="105" t="s">
        <v>150</v>
      </c>
      <c r="C29" s="105" t="s">
        <v>151</v>
      </c>
      <c r="E29" s="102"/>
      <c r="F29" s="102"/>
      <c r="I29" s="98"/>
    </row>
    <row r="30" spans="2:9" ht="30.75" customHeight="1">
      <c r="B30" s="105" t="s">
        <v>152</v>
      </c>
      <c r="C30" s="105" t="s">
        <v>153</v>
      </c>
      <c r="E30" s="102"/>
      <c r="F30" s="102"/>
      <c r="I30" s="98"/>
    </row>
    <row r="31" spans="2:9" ht="30.75" customHeight="1">
      <c r="B31" s="104"/>
      <c r="C31" s="104"/>
      <c r="E31" s="102"/>
      <c r="F31" s="102"/>
      <c r="I31" s="98"/>
    </row>
    <row r="32" spans="2:9" ht="26.25" customHeight="1">
      <c r="B32" s="346" t="s">
        <v>154</v>
      </c>
      <c r="C32" s="346"/>
    </row>
    <row r="33" spans="2:9" ht="28.5" customHeight="1">
      <c r="B33" s="105" t="s">
        <v>155</v>
      </c>
      <c r="C33" s="347" t="s">
        <v>156</v>
      </c>
      <c r="I33" s="92"/>
    </row>
    <row r="34" spans="2:9" ht="18" customHeight="1">
      <c r="B34" s="105" t="s">
        <v>157</v>
      </c>
      <c r="C34" s="347"/>
    </row>
    <row r="35" spans="2:9" ht="18" customHeight="1">
      <c r="B35" s="105" t="s">
        <v>158</v>
      </c>
      <c r="C35" s="347"/>
    </row>
    <row r="36" spans="2:9" ht="18" customHeight="1">
      <c r="B36" s="105" t="s">
        <v>159</v>
      </c>
      <c r="C36" s="347"/>
    </row>
    <row r="37" spans="2:9" ht="18" customHeight="1">
      <c r="B37" s="105" t="s">
        <v>160</v>
      </c>
      <c r="C37" s="347" t="s">
        <v>161</v>
      </c>
    </row>
    <row r="38" spans="2:9" ht="18" customHeight="1">
      <c r="B38" s="105" t="s">
        <v>162</v>
      </c>
      <c r="C38" s="347"/>
    </row>
    <row r="39" spans="2:9" ht="18" customHeight="1"/>
    <row r="40" spans="2:9" ht="46.5" customHeight="1">
      <c r="B40" s="339" t="s">
        <v>163</v>
      </c>
      <c r="C40" s="339"/>
      <c r="G40" s="77" t="s">
        <v>164</v>
      </c>
    </row>
    <row r="41" spans="2:9" ht="18" customHeight="1"/>
    <row r="42" spans="2:9" ht="42.75" customHeight="1"/>
  </sheetData>
  <mergeCells count="19">
    <mergeCell ref="B40:C40"/>
    <mergeCell ref="B8:B9"/>
    <mergeCell ref="I8:I10"/>
    <mergeCell ref="B10:B12"/>
    <mergeCell ref="B13:B14"/>
    <mergeCell ref="B15:F15"/>
    <mergeCell ref="C17:C21"/>
    <mergeCell ref="B24:C24"/>
    <mergeCell ref="B25:C25"/>
    <mergeCell ref="B32:C32"/>
    <mergeCell ref="C33:C36"/>
    <mergeCell ref="C37:C38"/>
    <mergeCell ref="B2:F2"/>
    <mergeCell ref="B3:B4"/>
    <mergeCell ref="C3:C4"/>
    <mergeCell ref="D4:E4"/>
    <mergeCell ref="I4:I7"/>
    <mergeCell ref="B5:E5"/>
    <mergeCell ref="B6:B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SKP</vt:lpstr>
      <vt:lpstr>PENGUKURAN</vt:lpstr>
      <vt:lpstr>PENILAIAN PTKIS</vt:lpstr>
      <vt:lpstr>ACUAN PENGISIAN SKP</vt:lpstr>
      <vt:lpstr>PENGUKURAN!Print_Area</vt:lpstr>
      <vt:lpstr>'PENILAIAN PTKIS'!Print_Area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bkn</dc:creator>
  <cp:lastModifiedBy>user</cp:lastModifiedBy>
  <cp:lastPrinted>2016-02-27T03:37:55Z</cp:lastPrinted>
  <dcterms:created xsi:type="dcterms:W3CDTF">2010-10-07T03:41:24Z</dcterms:created>
  <dcterms:modified xsi:type="dcterms:W3CDTF">2016-04-17T03:42:40Z</dcterms:modified>
</cp:coreProperties>
</file>